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tabRatio="866" activeTab="0"/>
  </bookViews>
  <sheets>
    <sheet name="【様式1－1】資金収支" sheetId="1" r:id="rId1"/>
    <sheet name="【様式1－2】資金収支" sheetId="2" r:id="rId2"/>
    <sheet name="【様式2－1】事業活動" sheetId="3" r:id="rId3"/>
    <sheet name="【様式2－2】事業活動" sheetId="4" r:id="rId4"/>
    <sheet name="【様式3－1】貸借" sheetId="5" r:id="rId5"/>
    <sheet name="【様式3－2】貸借" sheetId="6" r:id="rId6"/>
    <sheet name="チェック" sheetId="7" r:id="rId7"/>
  </sheets>
  <definedNames>
    <definedName name="_xlnm.Print_Area" localSheetId="0">'【様式1－1】資金収支'!$A$1:$G$71</definedName>
    <definedName name="_xlnm.Print_Area" localSheetId="1">'【様式1－2】資金収支'!$A$1:$I$73</definedName>
    <definedName name="_xlnm.Print_Area" localSheetId="2">'【様式2－1】事業活動'!$A$1:$F$74</definedName>
    <definedName name="_xlnm.Print_Area" localSheetId="3">'【様式2－2】事業活動'!$A$1:$I$80</definedName>
    <definedName name="_xlnm.Print_Area" localSheetId="5">'【様式3－2】貸借'!$A$1:$G$101</definedName>
  </definedNames>
  <calcPr fullCalcOnLoad="1"/>
</workbook>
</file>

<file path=xl/comments1.xml><?xml version="1.0" encoding="utf-8"?>
<comments xmlns="http://schemas.openxmlformats.org/spreadsheetml/2006/main">
  <authors>
    <author>nakama</author>
  </authors>
  <commentList>
    <comment ref="E70" authorId="0">
      <text>
        <r>
          <rPr>
            <b/>
            <sz val="28"/>
            <rFont val="ＭＳ Ｐゴシック"/>
            <family val="3"/>
          </rPr>
          <t>A</t>
        </r>
      </text>
    </comment>
  </commentList>
</comments>
</file>

<file path=xl/comments2.xml><?xml version="1.0" encoding="utf-8"?>
<comments xmlns="http://schemas.openxmlformats.org/spreadsheetml/2006/main">
  <authors>
    <author>nakama</author>
  </authors>
  <commentList>
    <comment ref="I73" authorId="0">
      <text>
        <r>
          <rPr>
            <b/>
            <sz val="28"/>
            <rFont val="ＭＳ Ｐゴシック"/>
            <family val="3"/>
          </rPr>
          <t>B</t>
        </r>
      </text>
    </comment>
  </commentList>
</comments>
</file>

<file path=xl/comments3.xml><?xml version="1.0" encoding="utf-8"?>
<comments xmlns="http://schemas.openxmlformats.org/spreadsheetml/2006/main">
  <authors>
    <author>nakama</author>
  </authors>
  <commentList>
    <comment ref="D73" authorId="0">
      <text>
        <r>
          <rPr>
            <b/>
            <sz val="28"/>
            <rFont val="ＭＳ Ｐゴシック"/>
            <family val="3"/>
          </rPr>
          <t>C</t>
        </r>
      </text>
    </comment>
  </commentList>
</comments>
</file>

<file path=xl/comments4.xml><?xml version="1.0" encoding="utf-8"?>
<comments xmlns="http://schemas.openxmlformats.org/spreadsheetml/2006/main">
  <authors>
    <author>nakama</author>
  </authors>
  <commentList>
    <comment ref="I79" authorId="0">
      <text>
        <r>
          <rPr>
            <b/>
            <sz val="28"/>
            <rFont val="ＭＳ Ｐゴシック"/>
            <family val="3"/>
          </rPr>
          <t>D</t>
        </r>
      </text>
    </comment>
  </commentList>
</comments>
</file>

<file path=xl/comments5.xml><?xml version="1.0" encoding="utf-8"?>
<comments xmlns="http://schemas.openxmlformats.org/spreadsheetml/2006/main">
  <authors>
    <author>nakama</author>
  </authors>
  <commentList>
    <comment ref="B9" authorId="0">
      <text>
        <r>
          <rPr>
            <b/>
            <sz val="28"/>
            <rFont val="ＭＳ Ｐゴシック"/>
            <family val="3"/>
          </rPr>
          <t>E</t>
        </r>
      </text>
    </comment>
    <comment ref="B19" authorId="0">
      <text>
        <r>
          <rPr>
            <b/>
            <sz val="28"/>
            <rFont val="ＭＳ Ｐゴシック"/>
            <family val="3"/>
          </rPr>
          <t>F</t>
        </r>
      </text>
    </comment>
    <comment ref="B27" authorId="0">
      <text>
        <r>
          <rPr>
            <b/>
            <sz val="28"/>
            <rFont val="ＭＳ Ｐゴシック"/>
            <family val="3"/>
          </rPr>
          <t>F</t>
        </r>
      </text>
    </comment>
    <comment ref="B31" authorId="0">
      <text>
        <r>
          <rPr>
            <b/>
            <sz val="28"/>
            <rFont val="ＭＳ Ｐゴシック"/>
            <family val="3"/>
          </rPr>
          <t>F</t>
        </r>
      </text>
    </comment>
    <comment ref="F9" authorId="0">
      <text>
        <r>
          <rPr>
            <b/>
            <sz val="28"/>
            <rFont val="ＭＳ Ｐゴシック"/>
            <family val="3"/>
          </rPr>
          <t>G</t>
        </r>
      </text>
    </comment>
    <comment ref="F15" authorId="0">
      <text>
        <r>
          <rPr>
            <b/>
            <sz val="28"/>
            <rFont val="ＭＳ Ｐゴシック"/>
            <family val="3"/>
          </rPr>
          <t>H</t>
        </r>
      </text>
    </comment>
    <comment ref="F26" authorId="0">
      <text>
        <r>
          <rPr>
            <b/>
            <sz val="28"/>
            <rFont val="ＭＳ Ｐゴシック"/>
            <family val="3"/>
          </rPr>
          <t>H</t>
        </r>
      </text>
    </comment>
    <comment ref="F50" authorId="0">
      <text>
        <r>
          <rPr>
            <b/>
            <sz val="28"/>
            <rFont val="ＭＳ Ｐゴシック"/>
            <family val="3"/>
          </rPr>
          <t>I</t>
        </r>
      </text>
    </comment>
  </commentList>
</comments>
</file>

<file path=xl/comments6.xml><?xml version="1.0" encoding="utf-8"?>
<comments xmlns="http://schemas.openxmlformats.org/spreadsheetml/2006/main">
  <authors>
    <author>nakama</author>
  </authors>
  <commentList>
    <comment ref="G98" authorId="0">
      <text>
        <r>
          <rPr>
            <b/>
            <sz val="28"/>
            <rFont val="ＭＳ Ｐゴシック"/>
            <family val="3"/>
          </rPr>
          <t>J</t>
        </r>
      </text>
    </comment>
  </commentList>
</comments>
</file>

<file path=xl/sharedStrings.xml><?xml version="1.0" encoding="utf-8"?>
<sst xmlns="http://schemas.openxmlformats.org/spreadsheetml/2006/main" count="565" uniqueCount="388">
  <si>
    <t>流動負債</t>
  </si>
  <si>
    <t>固定負債</t>
  </si>
  <si>
    <t>負債の部合計</t>
  </si>
  <si>
    <t>純資産の部合計</t>
  </si>
  <si>
    <t>負債及び純資産の部合計</t>
  </si>
  <si>
    <t>資　　産　　の　　部</t>
  </si>
  <si>
    <t>負　　債　　の　　部</t>
  </si>
  <si>
    <t>当年</t>
  </si>
  <si>
    <t>前年</t>
  </si>
  <si>
    <t>増減</t>
  </si>
  <si>
    <t>度末</t>
  </si>
  <si>
    <t>流動資産</t>
  </si>
  <si>
    <t>備考</t>
  </si>
  <si>
    <t>収入</t>
  </si>
  <si>
    <t>支出</t>
  </si>
  <si>
    <t>収入</t>
  </si>
  <si>
    <t>社会福祉事業</t>
  </si>
  <si>
    <t>公益事業</t>
  </si>
  <si>
    <t>収益事業</t>
  </si>
  <si>
    <t>合計</t>
  </si>
  <si>
    <t>内部取引消去</t>
  </si>
  <si>
    <t>法人合計</t>
  </si>
  <si>
    <t>　予備費支出(10)</t>
  </si>
  <si>
    <t>収益</t>
  </si>
  <si>
    <t>費用</t>
  </si>
  <si>
    <t>繰越活動増減差額の部</t>
  </si>
  <si>
    <t>特別増減の部</t>
  </si>
  <si>
    <t>事業活動計算書</t>
  </si>
  <si>
    <t>貸　　　借　　　対　　　照　　　表</t>
  </si>
  <si>
    <t>特別収益計(８)</t>
  </si>
  <si>
    <t>特別費用計(９)</t>
  </si>
  <si>
    <t>特別費用計（９）</t>
  </si>
  <si>
    <t>第1号の1様式</t>
  </si>
  <si>
    <t>第1号の2様式</t>
  </si>
  <si>
    <t>第2号の1様式</t>
  </si>
  <si>
    <t>第2号の2様式</t>
  </si>
  <si>
    <t>就労支援事業収入</t>
  </si>
  <si>
    <t>利用者負担軽減額</t>
  </si>
  <si>
    <t>就労支援事業収益</t>
  </si>
  <si>
    <t>事業区分間繰入金収益</t>
  </si>
  <si>
    <t>有価証券売却益</t>
  </si>
  <si>
    <t>有価証券評価益</t>
  </si>
  <si>
    <t>投資有価証券売却益</t>
  </si>
  <si>
    <t>固定資産受贈額</t>
  </si>
  <si>
    <t>固定資産売却益</t>
  </si>
  <si>
    <t>固定資産売却益</t>
  </si>
  <si>
    <t>減価償却費</t>
  </si>
  <si>
    <t>徴収不能額</t>
  </si>
  <si>
    <t>固定資産売却損・処分損</t>
  </si>
  <si>
    <t>国庫補助金等特別積立金積立額</t>
  </si>
  <si>
    <t>災害損失</t>
  </si>
  <si>
    <t>現金預金</t>
  </si>
  <si>
    <t>有価証券</t>
  </si>
  <si>
    <t>事業未収金</t>
  </si>
  <si>
    <t>未収金</t>
  </si>
  <si>
    <t>経常経費寄附金収入</t>
  </si>
  <si>
    <t>現金預金</t>
  </si>
  <si>
    <t>有価証券</t>
  </si>
  <si>
    <t>事業未収金</t>
  </si>
  <si>
    <t>１年以内回収予定事業区分間長期貸付金</t>
  </si>
  <si>
    <t>ソフトウェア</t>
  </si>
  <si>
    <t>投資有価証券</t>
  </si>
  <si>
    <t>長期貸付金</t>
  </si>
  <si>
    <t>差入保証金</t>
  </si>
  <si>
    <t>その他の固定資産</t>
  </si>
  <si>
    <t>短期運営資金借入金</t>
  </si>
  <si>
    <t>支払手形</t>
  </si>
  <si>
    <t>１年以内返済予定設備資金借入金</t>
  </si>
  <si>
    <t>１年以内返済予定長期運営資金借入金</t>
  </si>
  <si>
    <t>１年以内返済予定リース債務</t>
  </si>
  <si>
    <t>未払費用</t>
  </si>
  <si>
    <t>預り金</t>
  </si>
  <si>
    <t>職員預り金</t>
  </si>
  <si>
    <t>前受金</t>
  </si>
  <si>
    <t>前受収益</t>
  </si>
  <si>
    <t>仮受金</t>
  </si>
  <si>
    <t>賞与引当金</t>
  </si>
  <si>
    <t>その他の流動負債</t>
  </si>
  <si>
    <t>設備資金借入金</t>
  </si>
  <si>
    <t>長期運営資金借入金</t>
  </si>
  <si>
    <t>リース債務</t>
  </si>
  <si>
    <t>退職給付引当金</t>
  </si>
  <si>
    <t>長期未払金</t>
  </si>
  <si>
    <t>長期預り金</t>
  </si>
  <si>
    <t>その他の固定負債</t>
  </si>
  <si>
    <t>受取手形</t>
  </si>
  <si>
    <t>貯蔵品</t>
  </si>
  <si>
    <t>商品・製品</t>
  </si>
  <si>
    <t>仕掛品</t>
  </si>
  <si>
    <t>原材料</t>
  </si>
  <si>
    <t>立替金</t>
  </si>
  <si>
    <t>前払金</t>
  </si>
  <si>
    <t>前払費用</t>
  </si>
  <si>
    <t>仮払金</t>
  </si>
  <si>
    <t>その他の流動資産</t>
  </si>
  <si>
    <t>土地</t>
  </si>
  <si>
    <t>建物</t>
  </si>
  <si>
    <t>構築物</t>
  </si>
  <si>
    <t>機械及び装置</t>
  </si>
  <si>
    <t>器具及び備品</t>
  </si>
  <si>
    <t>サービス活動増減の部</t>
  </si>
  <si>
    <t>サービス活動収益計(１)</t>
  </si>
  <si>
    <t>サービス活動費用計（２）</t>
  </si>
  <si>
    <t>　サービス活動増減差額(３)=(１)-(２)</t>
  </si>
  <si>
    <t>サービス活動外増減の部</t>
  </si>
  <si>
    <t>サービス活動外収益計(４)</t>
  </si>
  <si>
    <t>サービス活動外費用計（５）</t>
  </si>
  <si>
    <t>　サービス活動外増減差額（６）=(４)－(５)</t>
  </si>
  <si>
    <t>経常増減差額(７)=(３)＋(６)</t>
  </si>
  <si>
    <t>1年以内支払予定長期未払金</t>
  </si>
  <si>
    <t>第3号の2様式</t>
  </si>
  <si>
    <t>第3号の1様式</t>
  </si>
  <si>
    <t>　特別増減差額（10）=(８)－(９)</t>
  </si>
  <si>
    <t>　サービス活動増減差額 (３)＝(１)－（２）</t>
  </si>
  <si>
    <t>サービス活動外収益計(４)</t>
  </si>
  <si>
    <t>サービス活動外費用計(５)</t>
  </si>
  <si>
    <t>　サービス活動外増減差額(６)＝(４)-（５）</t>
  </si>
  <si>
    <t>　特別増減差額(10)=(８)-(９)</t>
  </si>
  <si>
    <t>○○事業収益</t>
  </si>
  <si>
    <t>○○事業収入</t>
  </si>
  <si>
    <t>固定資産除却・廃棄支出</t>
  </si>
  <si>
    <t>徴収不能引当金繰入</t>
  </si>
  <si>
    <t>ファイナンス・リース債務の返済支出</t>
  </si>
  <si>
    <t>徴収不能引当金繰入</t>
  </si>
  <si>
    <t>未収補助金</t>
  </si>
  <si>
    <t>事業未払金</t>
  </si>
  <si>
    <t>その他の未払金</t>
  </si>
  <si>
    <t>１年以内回収予定長期貸付金</t>
  </si>
  <si>
    <t>短期貸付金</t>
  </si>
  <si>
    <t>徴収不能引当金</t>
  </si>
  <si>
    <t>建設仮勘定</t>
  </si>
  <si>
    <t>１年以内回収予定長期貸付金</t>
  </si>
  <si>
    <t>事業区分間貸付金</t>
  </si>
  <si>
    <t>事業区分間長期貸付金</t>
  </si>
  <si>
    <t>事業未払金</t>
  </si>
  <si>
    <t>事業区分間借入金</t>
  </si>
  <si>
    <t>事業区分間長期借入金</t>
  </si>
  <si>
    <t>投資有価証券評価益</t>
  </si>
  <si>
    <t>権利</t>
  </si>
  <si>
    <t>その他の固定資産</t>
  </si>
  <si>
    <t>勘定科目</t>
  </si>
  <si>
    <t>次期繰越活動増減差額</t>
  </si>
  <si>
    <t>診療・療養費等材料</t>
  </si>
  <si>
    <t>有価証券評価損</t>
  </si>
  <si>
    <t>投資有価証券評価損</t>
  </si>
  <si>
    <t>資産評価損</t>
  </si>
  <si>
    <t>事業費</t>
  </si>
  <si>
    <t>事業区分間固定資産移管収益</t>
  </si>
  <si>
    <t>事業区分間固定資産移管費用</t>
  </si>
  <si>
    <t>事業区分間繰入金費用</t>
  </si>
  <si>
    <t>（注）予備費支出△×××円は○○支出に充当使用した額である。</t>
  </si>
  <si>
    <t>長期前払費用</t>
  </si>
  <si>
    <t>積立資産支出</t>
  </si>
  <si>
    <t>投資有価証券取得支出</t>
  </si>
  <si>
    <t>長期運営資金借入金元金償還支出</t>
  </si>
  <si>
    <t>積立資産取崩収入</t>
  </si>
  <si>
    <t>長期運営資金借入金収入</t>
  </si>
  <si>
    <t>長期運営資金借入金元金償還寄附金収入</t>
  </si>
  <si>
    <t>　施設整備等資金収支差額(６)=(４)－(５)</t>
  </si>
  <si>
    <t>施設整備等支出計(５)</t>
  </si>
  <si>
    <t>設備資金借入金元金償還支出</t>
  </si>
  <si>
    <t>施設整備等収入計(４)</t>
  </si>
  <si>
    <t>固定資産売却収入</t>
  </si>
  <si>
    <t>設備資金借入金収入</t>
  </si>
  <si>
    <t>施設整備等寄附金収入</t>
  </si>
  <si>
    <t>施設整備等補助金収入</t>
  </si>
  <si>
    <t>施設整備等による収支</t>
  </si>
  <si>
    <t>資金収支計算書</t>
  </si>
  <si>
    <t>　施設整備等資金収支差額(６)=(４)－(５）</t>
  </si>
  <si>
    <t>施設整備等支出計(５)</t>
  </si>
  <si>
    <t>施設整備等による収支</t>
  </si>
  <si>
    <t>事業区分間繰入金支出</t>
  </si>
  <si>
    <t>事業区分間長期貸付金回収収入</t>
  </si>
  <si>
    <t>事業区分間長期貸付金支出</t>
  </si>
  <si>
    <t>資金収支内訳表</t>
  </si>
  <si>
    <t>事業活動内訳表</t>
  </si>
  <si>
    <t>定期預金</t>
  </si>
  <si>
    <t>介護保険事業収入</t>
  </si>
  <si>
    <t>老人福祉事業収入</t>
  </si>
  <si>
    <t>児童福祉事業収入</t>
  </si>
  <si>
    <t>保育事業収入</t>
  </si>
  <si>
    <t>生活保護事業収入</t>
  </si>
  <si>
    <t>医療事業収入</t>
  </si>
  <si>
    <t>借入金利息補助金収入</t>
  </si>
  <si>
    <t>介護保険事業収益</t>
  </si>
  <si>
    <t>老人福祉事業収益</t>
  </si>
  <si>
    <t>児童福祉事業収益</t>
  </si>
  <si>
    <t>保育事業収益</t>
  </si>
  <si>
    <t>生活保護事業収益</t>
  </si>
  <si>
    <t>医療事業収益</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</si>
  <si>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</si>
  <si>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</si>
  <si>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</si>
  <si>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</si>
  <si>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</si>
  <si>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</si>
  <si>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</si>
  <si>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</si>
  <si>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</si>
  <si>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</si>
  <si>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t>その他の施設整備等による支出</t>
  </si>
  <si>
    <t>その他の活動による収入</t>
  </si>
  <si>
    <t>その他の活動による支出</t>
  </si>
  <si>
    <t>　当期資金収支差額合計(11)=(３)+(６)+(９)－(10)</t>
  </si>
  <si>
    <t>　前期末支払資金残高(12)</t>
  </si>
  <si>
    <t>　当期末支払資金残高(11)＋(12)</t>
  </si>
  <si>
    <r>
      <t>障害福祉サービス等事業</t>
    </r>
    <r>
      <rPr>
        <sz val="11"/>
        <color indexed="8"/>
        <rFont val="ＭＳ 明朝"/>
        <family val="1"/>
      </rPr>
      <t>収入</t>
    </r>
  </si>
  <si>
    <t>事業活動による収支</t>
  </si>
  <si>
    <t>その他の収入</t>
  </si>
  <si>
    <r>
      <t>事業</t>
    </r>
    <r>
      <rPr>
        <sz val="11"/>
        <color indexed="8"/>
        <rFont val="ＭＳ 明朝"/>
        <family val="1"/>
      </rPr>
      <t>活動収入計(１)</t>
    </r>
  </si>
  <si>
    <r>
      <t>支払</t>
    </r>
    <r>
      <rPr>
        <sz val="11"/>
        <color indexed="8"/>
        <rFont val="ＭＳ 明朝"/>
        <family val="1"/>
      </rPr>
      <t>利息支出</t>
    </r>
  </si>
  <si>
    <t>その他の支出</t>
  </si>
  <si>
    <r>
      <t>事業</t>
    </r>
    <r>
      <rPr>
        <sz val="11"/>
        <color indexed="8"/>
        <rFont val="ＭＳ 明朝"/>
        <family val="1"/>
      </rPr>
      <t>活動支出計(２)</t>
    </r>
  </si>
  <si>
    <r>
      <t>　事業</t>
    </r>
    <r>
      <rPr>
        <sz val="11"/>
        <color indexed="8"/>
        <rFont val="ＭＳ 明朝"/>
        <family val="1"/>
      </rPr>
      <t>活動資金収支差額(３)=(１)－(２)</t>
    </r>
  </si>
  <si>
    <r>
      <t>その他の活動</t>
    </r>
    <r>
      <rPr>
        <sz val="11"/>
        <color indexed="8"/>
        <rFont val="ＭＳ 明朝"/>
        <family val="1"/>
      </rPr>
      <t>収入計(７)</t>
    </r>
  </si>
  <si>
    <t>その他の活動による収支</t>
  </si>
  <si>
    <r>
      <t>その他の活動</t>
    </r>
    <r>
      <rPr>
        <sz val="11"/>
        <color indexed="8"/>
        <rFont val="ＭＳ 明朝"/>
        <family val="1"/>
      </rPr>
      <t>支出計(８)</t>
    </r>
  </si>
  <si>
    <r>
      <t>　その他の</t>
    </r>
    <r>
      <rPr>
        <sz val="11"/>
        <color indexed="8"/>
        <rFont val="ＭＳ 明朝"/>
        <family val="1"/>
      </rPr>
      <t>活動資金収支差額(９)=(７)－(８)</t>
    </r>
  </si>
  <si>
    <t>就労支援事業収入</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</si>
  <si>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</si>
  <si>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</si>
  <si>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</si>
  <si>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</si>
  <si>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</si>
  <si>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</si>
  <si>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</si>
  <si>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</si>
  <si>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</si>
  <si>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</si>
  <si>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r>
      <t>障害福祉サービス等事業</t>
    </r>
    <r>
      <rPr>
        <sz val="11"/>
        <color indexed="8"/>
        <rFont val="ＭＳ 明朝"/>
        <family val="1"/>
      </rPr>
      <t>収入</t>
    </r>
  </si>
  <si>
    <r>
      <t>事業</t>
    </r>
    <r>
      <rPr>
        <sz val="11"/>
        <color indexed="8"/>
        <rFont val="ＭＳ 明朝"/>
        <family val="1"/>
      </rPr>
      <t>活動支出計(２)</t>
    </r>
  </si>
  <si>
    <r>
      <t>　事業</t>
    </r>
    <r>
      <rPr>
        <sz val="11"/>
        <color indexed="8"/>
        <rFont val="ＭＳ 明朝"/>
        <family val="1"/>
      </rPr>
      <t>活動資金収支差額(３)=(１)－(２)</t>
    </r>
  </si>
  <si>
    <t>人件費</t>
  </si>
  <si>
    <t>事務費</t>
  </si>
  <si>
    <t>就労支援事業費用</t>
  </si>
  <si>
    <t>利用者負担軽減額</t>
  </si>
  <si>
    <t>減価償却費</t>
  </si>
  <si>
    <t>徴収不能額</t>
  </si>
  <si>
    <t>受取利息配当金収益</t>
  </si>
  <si>
    <t>有価証券評価益</t>
  </si>
  <si>
    <t>有価証券売却益</t>
  </si>
  <si>
    <t>投資有価証券売却益</t>
  </si>
  <si>
    <t>有価証券売却損</t>
  </si>
  <si>
    <t>投資有価証券売却損</t>
  </si>
  <si>
    <t>資産評価損</t>
  </si>
  <si>
    <t>固定資産受贈額</t>
  </si>
  <si>
    <t>その他の特別収益</t>
  </si>
  <si>
    <t>基本金組入額</t>
  </si>
  <si>
    <t>固定資産売却損・処分損</t>
  </si>
  <si>
    <t>国庫補助金等特別積立金積立額</t>
  </si>
  <si>
    <t>災害損失</t>
  </si>
  <si>
    <r>
      <t>障害福祉サービス等事業</t>
    </r>
    <r>
      <rPr>
        <sz val="11"/>
        <color indexed="8"/>
        <rFont val="ＭＳ 明朝"/>
        <family val="1"/>
      </rPr>
      <t>収益</t>
    </r>
  </si>
  <si>
    <r>
      <t>その他の</t>
    </r>
    <r>
      <rPr>
        <sz val="11"/>
        <color indexed="8"/>
        <rFont val="ＭＳ 明朝"/>
        <family val="1"/>
      </rPr>
      <t>収益</t>
    </r>
  </si>
  <si>
    <r>
      <t>その他の</t>
    </r>
    <r>
      <rPr>
        <sz val="11"/>
        <color indexed="8"/>
        <rFont val="ＭＳ 明朝"/>
        <family val="1"/>
      </rPr>
      <t>費用</t>
    </r>
  </si>
  <si>
    <t>借入金利息補助金収益</t>
  </si>
  <si>
    <r>
      <t>その他のサービス</t>
    </r>
    <r>
      <rPr>
        <sz val="11"/>
        <color indexed="8"/>
        <rFont val="ＭＳ 明朝"/>
        <family val="1"/>
      </rPr>
      <t>活動外収益</t>
    </r>
  </si>
  <si>
    <r>
      <t>支払</t>
    </r>
    <r>
      <rPr>
        <sz val="11"/>
        <color indexed="8"/>
        <rFont val="ＭＳ 明朝"/>
        <family val="1"/>
      </rPr>
      <t>利息</t>
    </r>
  </si>
  <si>
    <t>施設整備等補助金収益</t>
  </si>
  <si>
    <t>施設整備等寄附金収益</t>
  </si>
  <si>
    <t>長期運営資金借入金元金償還寄附金収益</t>
  </si>
  <si>
    <t>その他の特別損失</t>
  </si>
  <si>
    <t>就労支援事業収益</t>
  </si>
  <si>
    <t>有価証券売却損</t>
  </si>
  <si>
    <t>投資有価証券売却損</t>
  </si>
  <si>
    <t>その他の特別収益</t>
  </si>
  <si>
    <t>基本金組入額</t>
  </si>
  <si>
    <t>経常経費寄附金収益</t>
  </si>
  <si>
    <r>
      <t>その他のサービス</t>
    </r>
    <r>
      <rPr>
        <sz val="11"/>
        <color indexed="8"/>
        <rFont val="ＭＳ 明朝"/>
        <family val="1"/>
      </rPr>
      <t>活動外費用</t>
    </r>
  </si>
  <si>
    <t>施設整備等寄附金収益</t>
  </si>
  <si>
    <t>未収収益</t>
  </si>
  <si>
    <t>受取手形</t>
  </si>
  <si>
    <t>貯蔵品</t>
  </si>
  <si>
    <t>医薬品</t>
  </si>
  <si>
    <r>
      <t>1年以内支払</t>
    </r>
    <r>
      <rPr>
        <sz val="10"/>
        <color indexed="8"/>
        <rFont val="ＭＳ 明朝"/>
        <family val="1"/>
      </rPr>
      <t>予定長期未払金</t>
    </r>
  </si>
  <si>
    <t>給食用材料</t>
  </si>
  <si>
    <t>商品・製品</t>
  </si>
  <si>
    <t>仕掛品</t>
  </si>
  <si>
    <t>原材料</t>
  </si>
  <si>
    <t>立替金</t>
  </si>
  <si>
    <t>前払金</t>
  </si>
  <si>
    <t>前払費用</t>
  </si>
  <si>
    <t>仮払金</t>
  </si>
  <si>
    <t>その他の流動資産</t>
  </si>
  <si>
    <t>固定資産</t>
  </si>
  <si>
    <t xml:space="preserve"> 基本財産</t>
  </si>
  <si>
    <t>土地</t>
  </si>
  <si>
    <t>建物</t>
  </si>
  <si>
    <t>投資有価証券</t>
  </si>
  <si>
    <t xml:space="preserve"> その他の固定資産</t>
  </si>
  <si>
    <t>土地</t>
  </si>
  <si>
    <t>建物</t>
  </si>
  <si>
    <t>構築物</t>
  </si>
  <si>
    <t>機械及び装置</t>
  </si>
  <si>
    <t>純　　資　　産　　の　　部</t>
  </si>
  <si>
    <t>器具及び備品</t>
  </si>
  <si>
    <t>基本金</t>
  </si>
  <si>
    <t>国庫補助金等特別積立金</t>
  </si>
  <si>
    <t>その他の積立金</t>
  </si>
  <si>
    <t>　○○積立金</t>
  </si>
  <si>
    <t>（うち当期活動増減差額）</t>
  </si>
  <si>
    <t>資産の部合計</t>
  </si>
  <si>
    <r>
      <t>役員</t>
    </r>
    <r>
      <rPr>
        <sz val="11"/>
        <color indexed="8"/>
        <rFont val="ＭＳ 明朝"/>
        <family val="1"/>
      </rPr>
      <t>等短期借入金</t>
    </r>
  </si>
  <si>
    <r>
      <t>役員</t>
    </r>
    <r>
      <rPr>
        <sz val="11"/>
        <color indexed="8"/>
        <rFont val="ＭＳ 明朝"/>
        <family val="1"/>
      </rPr>
      <t>等長期借入金</t>
    </r>
  </si>
  <si>
    <r>
      <t>車輌</t>
    </r>
    <r>
      <rPr>
        <sz val="11"/>
        <color indexed="8"/>
        <rFont val="ＭＳ 明朝"/>
        <family val="1"/>
      </rPr>
      <t>運搬具</t>
    </r>
  </si>
  <si>
    <t>○○積立資産</t>
  </si>
  <si>
    <t>貸借対照表内訳表</t>
  </si>
  <si>
    <t>医薬品</t>
  </si>
  <si>
    <t>給食用材料</t>
  </si>
  <si>
    <t>固定資産</t>
  </si>
  <si>
    <t xml:space="preserve"> 基本財産</t>
  </si>
  <si>
    <t>土地</t>
  </si>
  <si>
    <t>建物</t>
  </si>
  <si>
    <t>投資有価証券</t>
  </si>
  <si>
    <t xml:space="preserve"> その他の固定資産</t>
  </si>
  <si>
    <t>資産の部合計</t>
  </si>
  <si>
    <t>基本金</t>
  </si>
  <si>
    <t>国庫補助金等特別積立金</t>
  </si>
  <si>
    <t>その他の積立金</t>
  </si>
  <si>
    <t>　○○積立金</t>
  </si>
  <si>
    <t>（うち当期活動増減差額）</t>
  </si>
  <si>
    <t>内部取引
消去</t>
  </si>
  <si>
    <t>授産事業支出</t>
  </si>
  <si>
    <t>授産事業費用</t>
  </si>
  <si>
    <t>１年以内返済予定役員等長期借入金</t>
  </si>
  <si>
    <t>投資有価証券売却収入</t>
  </si>
  <si>
    <t>積立資産取崩収入</t>
  </si>
  <si>
    <t>事業区分間長期借入金収入</t>
  </si>
  <si>
    <t>事業区分間繰入金収入</t>
  </si>
  <si>
    <t>長期貸付金支出</t>
  </si>
  <si>
    <t>事業区分間長期借入金返済支出</t>
  </si>
  <si>
    <t>投資有価証券取得支出</t>
  </si>
  <si>
    <t>無形リース資産</t>
  </si>
  <si>
    <t>退職給付引当資産</t>
  </si>
  <si>
    <t>※財務諸表の第１号の１～３様式、第２号の１～３様式は、勘定科目の大区分のみを記載するが、必要のないものは省略することができる。ただし追加・修正はできないものとする。財務諸表の第１号の４様式、第２号の４様式は、勘定科目の小区分までを記載し、必要のない勘定科目は省略できるものとする。また、第３号の１～４様式は、勘定科目の中区分までを記載し、必要のない中区分の勘定科目は省略できるものとする。
※会計基準の別紙３、別紙４については、勘定科目の小区分までを記載し、必要のない勘定科目は省略できるものとする。
※勘定科目の中区分についてはやむを得ない場合、小区分については適当な科目を追加できるものとする。なお、小区分を更に区分する必要がある場合には、小区分の下に適当な科目を設けて処理することができるものとする。
※「水道光熱費（支出）」、「燃料費（支出）」、「賃借料（支出）」、「保険料（支出）」については原則、事業費（支出）のみに計上できる。ただし、措置費、保育所運営費の弾力運用が認められないケースでは、事業費（支出）、事務費（支出）の双方に計上するものとする。
※財務諸表の様式又は運用指針Ⅰ別添３に規定されている勘定科目においても、該当する取引が制度上認められていない事業種別では当該勘定科目を使用することができないものとする。</t>
  </si>
  <si>
    <t>（単位：円）</t>
  </si>
  <si>
    <t>予算(A)</t>
  </si>
  <si>
    <t>決算(B)</t>
  </si>
  <si>
    <t>差異(A)-(B)</t>
  </si>
  <si>
    <t>長期貸付金回収収入</t>
  </si>
  <si>
    <t>その他の活動収入計(７)</t>
  </si>
  <si>
    <t>長期貸付金支出</t>
  </si>
  <si>
    <t>積立資産支出</t>
  </si>
  <si>
    <t>当年度決算(A)</t>
  </si>
  <si>
    <t>前年度決算(B)</t>
  </si>
  <si>
    <t>増減(A)-(B)</t>
  </si>
  <si>
    <t>国庫補助金等特別積立金取崩額</t>
  </si>
  <si>
    <t>当期活動増減差額(11)=(7)+(10)</t>
  </si>
  <si>
    <t>前期繰越活動増減差額(12）</t>
  </si>
  <si>
    <t>当期末繰越活動増減差額(13)=(11)+(12)</t>
  </si>
  <si>
    <t>基本金取崩額(14)</t>
  </si>
  <si>
    <t>その他の積立金取崩額(15)</t>
  </si>
  <si>
    <t>その他の積立金積立額(16)</t>
  </si>
  <si>
    <t>次期繰越活動増減差額(17)=(13)+(14)+(15)-(16)</t>
  </si>
  <si>
    <t>その他の積立金取崩額(15)</t>
  </si>
  <si>
    <t>有形リース資産</t>
  </si>
  <si>
    <t>ソフトウェア</t>
  </si>
  <si>
    <t>投資有価証券</t>
  </si>
  <si>
    <t>有形リース資産　</t>
  </si>
  <si>
    <t>１年以内返済予定事業区分間長期借入金</t>
  </si>
  <si>
    <t>長期預り金積立資産</t>
  </si>
  <si>
    <t>国庫補助金等特別積立金取崩額（除却等）</t>
  </si>
  <si>
    <t>　当期資金収支差額合計(10)=(３)+(６)+(９)</t>
  </si>
  <si>
    <t>　前期末支払資金残高(11)</t>
  </si>
  <si>
    <t>　当期末支払資金残高(10)＋(11)</t>
  </si>
  <si>
    <r>
      <t>平成2</t>
    </r>
    <r>
      <rPr>
        <sz val="11"/>
        <color indexed="8"/>
        <rFont val="ＭＳ 明朝"/>
        <family val="1"/>
      </rPr>
      <t>7</t>
    </r>
    <r>
      <rPr>
        <sz val="11"/>
        <color indexed="8"/>
        <rFont val="ＭＳ 明朝"/>
        <family val="1"/>
      </rPr>
      <t>年</t>
    </r>
    <r>
      <rPr>
        <sz val="11"/>
        <color indexed="8"/>
        <rFont val="ＭＳ 明朝"/>
        <family val="1"/>
      </rPr>
      <t>3</t>
    </r>
    <r>
      <rPr>
        <sz val="11"/>
        <color indexed="8"/>
        <rFont val="ＭＳ 明朝"/>
        <family val="1"/>
      </rPr>
      <t>月</t>
    </r>
    <r>
      <rPr>
        <sz val="11"/>
        <color indexed="8"/>
        <rFont val="ＭＳ 明朝"/>
        <family val="1"/>
      </rPr>
      <t>31</t>
    </r>
    <r>
      <rPr>
        <sz val="11"/>
        <color indexed="8"/>
        <rFont val="ＭＳ 明朝"/>
        <family val="1"/>
      </rPr>
      <t>日現在</t>
    </r>
  </si>
  <si>
    <r>
      <t>（自）平成2</t>
    </r>
    <r>
      <rPr>
        <sz val="11"/>
        <color indexed="8"/>
        <rFont val="ＭＳ 明朝"/>
        <family val="1"/>
      </rPr>
      <t>6</t>
    </r>
    <r>
      <rPr>
        <sz val="11"/>
        <color indexed="8"/>
        <rFont val="ＭＳ 明朝"/>
        <family val="1"/>
      </rPr>
      <t>年</t>
    </r>
    <r>
      <rPr>
        <sz val="11"/>
        <color indexed="8"/>
        <rFont val="ＭＳ 明朝"/>
        <family val="1"/>
      </rPr>
      <t>4</t>
    </r>
    <r>
      <rPr>
        <sz val="11"/>
        <color indexed="8"/>
        <rFont val="ＭＳ 明朝"/>
        <family val="1"/>
      </rPr>
      <t>月</t>
    </r>
    <r>
      <rPr>
        <sz val="11"/>
        <color indexed="8"/>
        <rFont val="ＭＳ 明朝"/>
        <family val="1"/>
      </rPr>
      <t>1</t>
    </r>
    <r>
      <rPr>
        <sz val="11"/>
        <color indexed="8"/>
        <rFont val="ＭＳ 明朝"/>
        <family val="1"/>
      </rPr>
      <t>日　（至）平成</t>
    </r>
    <r>
      <rPr>
        <sz val="11"/>
        <color indexed="8"/>
        <rFont val="ＭＳ 明朝"/>
        <family val="1"/>
      </rPr>
      <t>27</t>
    </r>
    <r>
      <rPr>
        <sz val="11"/>
        <color indexed="8"/>
        <rFont val="ＭＳ 明朝"/>
        <family val="1"/>
      </rPr>
      <t>年</t>
    </r>
    <r>
      <rPr>
        <sz val="11"/>
        <color indexed="8"/>
        <rFont val="ＭＳ 明朝"/>
        <family val="1"/>
      </rPr>
      <t>3</t>
    </r>
    <r>
      <rPr>
        <sz val="11"/>
        <color indexed="8"/>
        <rFont val="ＭＳ 明朝"/>
        <family val="1"/>
      </rPr>
      <t>月</t>
    </r>
    <r>
      <rPr>
        <sz val="11"/>
        <color indexed="8"/>
        <rFont val="ＭＳ 明朝"/>
        <family val="1"/>
      </rPr>
      <t>31</t>
    </r>
    <r>
      <rPr>
        <sz val="11"/>
        <color indexed="8"/>
        <rFont val="ＭＳ 明朝"/>
        <family val="1"/>
      </rPr>
      <t>日</t>
    </r>
  </si>
  <si>
    <t>作業収益</t>
  </si>
  <si>
    <t>作業費用</t>
  </si>
  <si>
    <r>
      <t>（自）平成2</t>
    </r>
    <r>
      <rPr>
        <sz val="11"/>
        <color indexed="8"/>
        <rFont val="ＭＳ 明朝"/>
        <family val="1"/>
      </rPr>
      <t>6</t>
    </r>
    <r>
      <rPr>
        <sz val="11"/>
        <color indexed="8"/>
        <rFont val="ＭＳ 明朝"/>
        <family val="1"/>
      </rPr>
      <t>年</t>
    </r>
    <r>
      <rPr>
        <sz val="11"/>
        <color indexed="8"/>
        <rFont val="ＭＳ 明朝"/>
        <family val="1"/>
      </rPr>
      <t>4</t>
    </r>
    <r>
      <rPr>
        <sz val="11"/>
        <color indexed="8"/>
        <rFont val="ＭＳ 明朝"/>
        <family val="1"/>
      </rPr>
      <t>月</t>
    </r>
    <r>
      <rPr>
        <sz val="11"/>
        <color indexed="8"/>
        <rFont val="ＭＳ 明朝"/>
        <family val="1"/>
      </rPr>
      <t>1</t>
    </r>
    <r>
      <rPr>
        <sz val="11"/>
        <color indexed="8"/>
        <rFont val="ＭＳ 明朝"/>
        <family val="1"/>
      </rPr>
      <t>日　（至）平成</t>
    </r>
    <r>
      <rPr>
        <sz val="11"/>
        <color indexed="8"/>
        <rFont val="ＭＳ 明朝"/>
        <family val="1"/>
      </rPr>
      <t>27</t>
    </r>
    <r>
      <rPr>
        <sz val="11"/>
        <color indexed="8"/>
        <rFont val="ＭＳ 明朝"/>
        <family val="1"/>
      </rPr>
      <t>年</t>
    </r>
    <r>
      <rPr>
        <sz val="11"/>
        <color indexed="8"/>
        <rFont val="ＭＳ 明朝"/>
        <family val="1"/>
      </rPr>
      <t>3</t>
    </r>
    <r>
      <rPr>
        <sz val="11"/>
        <color indexed="8"/>
        <rFont val="ＭＳ 明朝"/>
        <family val="1"/>
      </rPr>
      <t>月</t>
    </r>
    <r>
      <rPr>
        <sz val="11"/>
        <color indexed="8"/>
        <rFont val="ＭＳ 明朝"/>
        <family val="1"/>
      </rPr>
      <t>31</t>
    </r>
    <r>
      <rPr>
        <sz val="11"/>
        <color indexed="8"/>
        <rFont val="ＭＳ 明朝"/>
        <family val="1"/>
      </rPr>
      <t>日</t>
    </r>
  </si>
  <si>
    <r>
      <t>（自）平成2</t>
    </r>
    <r>
      <rPr>
        <sz val="11"/>
        <color indexed="8"/>
        <rFont val="ＭＳ 明朝"/>
        <family val="1"/>
      </rPr>
      <t>6</t>
    </r>
    <r>
      <rPr>
        <sz val="11"/>
        <color indexed="8"/>
        <rFont val="ＭＳ 明朝"/>
        <family val="1"/>
      </rPr>
      <t>年</t>
    </r>
    <r>
      <rPr>
        <sz val="11"/>
        <color indexed="8"/>
        <rFont val="ＭＳ 明朝"/>
        <family val="1"/>
      </rPr>
      <t>4</t>
    </r>
    <r>
      <rPr>
        <sz val="11"/>
        <color indexed="8"/>
        <rFont val="ＭＳ 明朝"/>
        <family val="1"/>
      </rPr>
      <t>月</t>
    </r>
    <r>
      <rPr>
        <sz val="11"/>
        <color indexed="8"/>
        <rFont val="ＭＳ 明朝"/>
        <family val="1"/>
      </rPr>
      <t>1</t>
    </r>
    <r>
      <rPr>
        <sz val="11"/>
        <color indexed="8"/>
        <rFont val="ＭＳ 明朝"/>
        <family val="1"/>
      </rPr>
      <t>日　（至）平成</t>
    </r>
    <r>
      <rPr>
        <sz val="11"/>
        <color indexed="8"/>
        <rFont val="ＭＳ 明朝"/>
        <family val="1"/>
      </rPr>
      <t>27</t>
    </r>
    <r>
      <rPr>
        <sz val="11"/>
        <color indexed="8"/>
        <rFont val="ＭＳ 明朝"/>
        <family val="1"/>
      </rPr>
      <t>年</t>
    </r>
    <r>
      <rPr>
        <sz val="11"/>
        <color indexed="8"/>
        <rFont val="ＭＳ 明朝"/>
        <family val="1"/>
      </rPr>
      <t>3</t>
    </r>
    <r>
      <rPr>
        <sz val="11"/>
        <color indexed="8"/>
        <rFont val="ＭＳ 明朝"/>
        <family val="1"/>
      </rPr>
      <t>月</t>
    </r>
    <r>
      <rPr>
        <sz val="11"/>
        <color indexed="8"/>
        <rFont val="ＭＳ 明朝"/>
        <family val="1"/>
      </rPr>
      <t>31</t>
    </r>
    <r>
      <rPr>
        <sz val="11"/>
        <color indexed="8"/>
        <rFont val="ＭＳ 明朝"/>
        <family val="1"/>
      </rPr>
      <t>日</t>
    </r>
  </si>
  <si>
    <t>作業収入</t>
  </si>
  <si>
    <t>作業支出</t>
  </si>
  <si>
    <t>A</t>
  </si>
  <si>
    <t>B</t>
  </si>
  <si>
    <t>C</t>
  </si>
  <si>
    <t>D</t>
  </si>
  <si>
    <t>E</t>
  </si>
  <si>
    <t>F</t>
  </si>
  <si>
    <t>G</t>
  </si>
  <si>
    <t>H</t>
  </si>
  <si>
    <t>I</t>
  </si>
  <si>
    <t>J</t>
  </si>
  <si>
    <t>（E-F)-(G-H)</t>
  </si>
  <si>
    <t>項目</t>
  </si>
  <si>
    <t>チェック</t>
  </si>
  <si>
    <t>A=B＝（E-F)-(G-H)</t>
  </si>
  <si>
    <t>○</t>
  </si>
  <si>
    <t>C=D=I=J</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</si>
</sst>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明朝"/>
      <family val="1"/>
    </font>
    <font>
      <sz val="10"/>
      <color indexed="8"/>
      <name val="ＭＳ 明朝"/>
      <family val="1"/>
    </font>
    <font>
      <sz val="11"/>
      <name val="ＭＳ 明朝"/>
      <family val="1"/>
    </font>
    <font>
      <sz val="11"/>
      <color indexed="8"/>
      <name val="ＭＳ Ｐゴシック"/>
      <family val="3"/>
    </font>
    <font>
      <sz val="14"/>
      <color indexed="8"/>
      <name val="ＭＳ Ｐゴシック"/>
      <family val="3"/>
    </font>
    <font>
      <sz val="13"/>
      <color indexed="8"/>
      <name val="ＭＳ 明朝"/>
      <family val="1"/>
    </font>
    <font>
      <strike/>
      <sz val="11"/>
      <color indexed="10"/>
      <name val="ＭＳ 明朝"/>
      <family val="1"/>
    </font>
    <font>
      <sz val="14"/>
      <color indexed="8"/>
      <name val="ＭＳ ゴシック"/>
      <family val="3"/>
    </font>
    <font>
      <sz val="9"/>
      <color indexed="8"/>
      <name val="ＭＳ 明朝"/>
      <family val="1"/>
    </font>
    <font>
      <sz val="9"/>
      <color indexed="8"/>
      <name val="ＭＳ Ｐゴシック"/>
      <family val="3"/>
    </font>
    <font>
      <sz val="8"/>
      <color indexed="8"/>
      <name val="ＭＳ 明朝"/>
      <family val="1"/>
    </font>
    <font>
      <sz val="7"/>
      <color indexed="8"/>
      <name val="ＭＳ 明朝"/>
      <family val="1"/>
    </font>
    <font>
      <sz val="7"/>
      <color indexed="8"/>
      <name val="ＭＳ Ｐゴシック"/>
      <family val="3"/>
    </font>
    <font>
      <b/>
      <sz val="2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hair"/>
    </border>
    <border>
      <left style="thin"/>
      <right style="hair"/>
      <top style="hair"/>
      <bottom style="hair"/>
    </border>
    <border>
      <left style="thin"/>
      <right style="thin"/>
      <top style="hair"/>
      <bottom style="hair"/>
    </border>
    <border>
      <left style="thin"/>
      <right style="hair"/>
      <top style="hair"/>
      <bottom>
        <color indexed="63"/>
      </bottom>
    </border>
    <border>
      <left style="thin"/>
      <right style="thin"/>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color indexed="63"/>
      </bottom>
    </border>
    <border>
      <left style="thin"/>
      <right style="hair"/>
      <top style="thin"/>
      <bottom style="thin"/>
    </border>
    <border>
      <left style="thin"/>
      <right>
        <color indexed="63"/>
      </right>
      <top style="hair"/>
      <bottom style="hair"/>
    </border>
    <border>
      <left style="thin"/>
      <right>
        <color indexed="63"/>
      </right>
      <top>
        <color indexed="63"/>
      </top>
      <bottom style="hair"/>
    </border>
    <border>
      <left style="medium">
        <color indexed="10"/>
      </left>
      <right style="medium">
        <color indexed="10"/>
      </right>
      <top style="medium">
        <color indexed="10"/>
      </top>
      <bottom style="medium">
        <color indexed="10"/>
      </bottom>
    </border>
    <border>
      <left style="hair"/>
      <right style="hair"/>
      <top>
        <color indexed="63"/>
      </top>
      <bottom>
        <color indexed="63"/>
      </bottom>
    </border>
    <border>
      <left style="medium">
        <color indexed="10"/>
      </left>
      <right style="hair"/>
      <top style="medium">
        <color indexed="10"/>
      </top>
      <bottom style="medium">
        <color indexed="10"/>
      </bottom>
    </border>
    <border>
      <left style="medium">
        <color indexed="10"/>
      </left>
      <right style="hair"/>
      <top style="medium">
        <color indexed="10"/>
      </top>
      <bottom>
        <color indexed="63"/>
      </bottom>
    </border>
    <border>
      <left style="medium">
        <color indexed="10"/>
      </left>
      <right style="hair"/>
      <top>
        <color indexed="63"/>
      </top>
      <bottom>
        <color indexed="63"/>
      </bottom>
    </border>
    <border>
      <left style="medium">
        <color indexed="10"/>
      </left>
      <right style="hair"/>
      <top>
        <color indexed="63"/>
      </top>
      <bottom style="medium">
        <color indexed="10"/>
      </bottom>
    </border>
    <border>
      <left style="medium">
        <color indexed="10"/>
      </left>
      <right style="thin"/>
      <top style="medium">
        <color indexed="10"/>
      </top>
      <bottom style="medium">
        <color indexed="10"/>
      </bottom>
    </border>
    <border>
      <left style="medium">
        <color indexed="10"/>
      </left>
      <right style="thin"/>
      <top style="medium">
        <color indexed="10"/>
      </top>
      <bottom>
        <color indexed="63"/>
      </bottom>
    </border>
    <border>
      <left style="medium">
        <color indexed="10"/>
      </left>
      <right style="thin"/>
      <top>
        <color indexed="63"/>
      </top>
      <bottom>
        <color indexed="63"/>
      </bottom>
    </border>
    <border>
      <left style="medium">
        <color indexed="10"/>
      </left>
      <right style="thin"/>
      <top>
        <color indexed="63"/>
      </top>
      <bottom style="medium">
        <color indexed="10"/>
      </bottom>
    </border>
    <border>
      <left style="mediumDashed">
        <color indexed="10"/>
      </left>
      <right style="hair"/>
      <top style="mediumDashed">
        <color indexed="10"/>
      </top>
      <bottom style="medium">
        <color indexed="10"/>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mediumDashed">
        <color indexed="10"/>
      </right>
      <top style="mediumDashed">
        <color indexed="10"/>
      </top>
      <bottom style="medium">
        <color indexed="10"/>
      </bottom>
    </border>
    <border>
      <left>
        <color indexed="63"/>
      </left>
      <right style="hair"/>
      <top>
        <color indexed="63"/>
      </top>
      <bottom>
        <color indexed="63"/>
      </bottom>
    </border>
    <border>
      <left style="hair"/>
      <right style="medium">
        <color indexed="10"/>
      </right>
      <top style="medium">
        <color indexed="10"/>
      </top>
      <bottom>
        <color indexed="63"/>
      </bottom>
    </border>
    <border>
      <left style="hair"/>
      <right style="medium">
        <color indexed="10"/>
      </right>
      <top>
        <color indexed="63"/>
      </top>
      <bottom>
        <color indexed="63"/>
      </bottom>
    </border>
    <border>
      <left style="hair"/>
      <right style="medium">
        <color indexed="10"/>
      </right>
      <top>
        <color indexed="63"/>
      </top>
      <bottom style="medium">
        <color indexed="10"/>
      </bottom>
    </border>
    <border>
      <left style="hair"/>
      <right style="medium">
        <color indexed="10"/>
      </right>
      <top style="medium">
        <color indexed="10"/>
      </top>
      <bottom style="medium">
        <color indexed="10"/>
      </bottom>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style="hair"/>
      <top style="thin"/>
      <bottom style="thin"/>
    </border>
    <border>
      <left style="hair"/>
      <right style="thin"/>
      <top style="thin"/>
      <bottom style="thin"/>
    </border>
    <border>
      <left style="thin"/>
      <right style="medium">
        <color indexed="10"/>
      </right>
      <top style="medium">
        <color indexed="10"/>
      </top>
      <bottom style="medium">
        <color indexed="10"/>
      </bottom>
    </border>
    <border>
      <left style="thin"/>
      <right style="medium">
        <color indexed="10"/>
      </right>
      <top style="medium">
        <color indexed="10"/>
      </top>
      <bottom>
        <color indexed="63"/>
      </bottom>
    </border>
    <border>
      <left style="thin"/>
      <right style="medium">
        <color indexed="10"/>
      </right>
      <top>
        <color indexed="63"/>
      </top>
      <bottom>
        <color indexed="63"/>
      </bottom>
    </border>
    <border>
      <left style="thin"/>
      <right style="medium">
        <color indexed="10"/>
      </right>
      <top>
        <color indexed="63"/>
      </top>
      <bottom style="medium">
        <color indexed="10"/>
      </bottom>
    </border>
    <border>
      <left style="hair"/>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style="hair"/>
    </border>
    <border>
      <left style="thin"/>
      <right style="thin"/>
      <top>
        <color indexed="63"/>
      </top>
      <bottom style="hair"/>
    </border>
    <border>
      <left>
        <color indexed="63"/>
      </left>
      <right style="medium">
        <color indexed="10"/>
      </right>
      <top style="thin">
        <color indexed="8"/>
      </top>
      <bottom style="thin">
        <color indexed="8"/>
      </bottom>
    </border>
    <border>
      <left style="thin"/>
      <right>
        <color indexed="63"/>
      </right>
      <top style="thin">
        <color indexed="8"/>
      </top>
      <bottom style="thin">
        <color indexed="8"/>
      </bottom>
    </border>
    <border>
      <left>
        <color indexed="63"/>
      </left>
      <right style="thin"/>
      <top style="thin"/>
      <bottom>
        <color indexed="63"/>
      </bottom>
    </border>
    <border>
      <left style="medium">
        <color indexed="10"/>
      </left>
      <right style="thin"/>
      <top style="thin">
        <color indexed="8"/>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style="thin"/>
      <right style="thin"/>
      <top style="medium">
        <color indexed="10"/>
      </top>
      <bottom style="medium">
        <color indexed="10"/>
      </bottom>
    </border>
    <border>
      <left>
        <color indexed="63"/>
      </left>
      <right>
        <color indexed="63"/>
      </right>
      <top style="thin"/>
      <bottom>
        <color indexed="63"/>
      </bottom>
    </border>
    <border>
      <left style="thin"/>
      <right>
        <color indexed="63"/>
      </right>
      <top style="thin"/>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thin"/>
      <top style="medium">
        <color indexed="10"/>
      </top>
      <bottom>
        <color indexed="63"/>
      </bottom>
    </border>
    <border>
      <left style="medium">
        <color indexed="10"/>
      </left>
      <right>
        <color indexed="63"/>
      </right>
      <top>
        <color indexed="63"/>
      </top>
      <bottom style="medium">
        <color indexed="10"/>
      </bottom>
    </border>
    <border>
      <left>
        <color indexed="63"/>
      </left>
      <right style="thin"/>
      <top>
        <color indexed="63"/>
      </top>
      <bottom style="medium">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style="medium">
        <color indexed="1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hair"/>
      <right style="thin"/>
      <top>
        <color indexed="63"/>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81"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3"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47" fillId="0" borderId="5" applyNumberFormat="0" applyFill="0" applyAlignment="0" applyProtection="0"/>
    <xf numFmtId="0" fontId="48" fillId="29" borderId="0" applyNumberFormat="0" applyBorder="0" applyAlignment="0" applyProtection="0"/>
    <xf numFmtId="0" fontId="49" fillId="30" borderId="6"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0" borderId="11"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6" applyNumberFormat="0" applyAlignment="0" applyProtection="0"/>
    <xf numFmtId="0" fontId="58" fillId="0" borderId="0">
      <alignment vertical="center"/>
      <protection/>
    </xf>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44">
    <xf numFmtId="0" fontId="0" fillId="0" borderId="0" xfId="0" applyAlignment="1">
      <alignment/>
    </xf>
    <xf numFmtId="0" fontId="11" fillId="0" borderId="12" xfId="0" applyFont="1" applyFill="1" applyBorder="1" applyAlignment="1">
      <alignment horizontal="left" vertical="center" shrinkToFit="1"/>
    </xf>
    <xf numFmtId="0" fontId="11" fillId="0" borderId="12" xfId="0" applyFont="1" applyFill="1" applyBorder="1" applyAlignment="1">
      <alignment vertical="center" shrinkToFit="1"/>
    </xf>
    <xf numFmtId="0" fontId="11" fillId="0" borderId="0" xfId="0" applyFont="1" applyFill="1" applyAlignment="1">
      <alignment vertical="center" shrinkToFit="1"/>
    </xf>
    <xf numFmtId="0" fontId="11" fillId="0" borderId="0" xfId="0" applyFont="1" applyFill="1" applyAlignment="1">
      <alignment horizontal="center" vertical="center" shrinkToFit="1"/>
    </xf>
    <xf numFmtId="0" fontId="15" fillId="0" borderId="0"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vertical="center" shrinkToFit="1"/>
    </xf>
    <xf numFmtId="0" fontId="11" fillId="0" borderId="16" xfId="0" applyFont="1" applyFill="1" applyBorder="1" applyAlignment="1">
      <alignment vertical="center" shrinkToFit="1"/>
    </xf>
    <xf numFmtId="0" fontId="11" fillId="0" borderId="15"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0" xfId="0" applyFont="1" applyFill="1" applyBorder="1" applyAlignment="1">
      <alignment vertical="center" shrinkToFit="1"/>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11" fillId="0" borderId="0" xfId="0" applyFont="1" applyFill="1" applyBorder="1" applyAlignment="1">
      <alignment horizontal="left" vertical="center" shrinkToFit="1"/>
    </xf>
    <xf numFmtId="0" fontId="11" fillId="0" borderId="18"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Alignment="1">
      <alignment horizontal="centerContinuous" vertical="center" shrinkToFit="1"/>
    </xf>
    <xf numFmtId="0" fontId="11" fillId="0" borderId="14" xfId="0" applyFont="1" applyFill="1" applyBorder="1" applyAlignment="1">
      <alignment horizontal="centerContinuous" vertical="center" shrinkToFit="1"/>
    </xf>
    <xf numFmtId="0" fontId="11" fillId="0" borderId="20" xfId="0" applyFont="1" applyFill="1" applyBorder="1" applyAlignment="1">
      <alignment vertical="center" shrinkToFit="1"/>
    </xf>
    <xf numFmtId="0" fontId="11"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0" fontId="11" fillId="0" borderId="25" xfId="0" applyFont="1" applyFill="1" applyBorder="1" applyAlignment="1">
      <alignment horizontal="left" vertical="center" indent="1" shrinkToFit="1"/>
    </xf>
    <xf numFmtId="0" fontId="11" fillId="0" borderId="26" xfId="0" applyFont="1" applyFill="1" applyBorder="1" applyAlignment="1">
      <alignment horizontal="left" vertical="center" indent="1" shrinkToFit="1"/>
    </xf>
    <xf numFmtId="0" fontId="11" fillId="0" borderId="27" xfId="0" applyFont="1" applyFill="1" applyBorder="1" applyAlignment="1">
      <alignment horizontal="left" vertical="center" indent="1" shrinkToFit="1"/>
    </xf>
    <xf numFmtId="0" fontId="11" fillId="0" borderId="12" xfId="0" applyFont="1" applyFill="1" applyBorder="1" applyAlignment="1">
      <alignment horizontal="left" vertical="center" indent="1" shrinkToFit="1"/>
    </xf>
    <xf numFmtId="0" fontId="11" fillId="0" borderId="27" xfId="0" applyFont="1" applyFill="1" applyBorder="1" applyAlignment="1">
      <alignment vertical="center" shrinkToFit="1"/>
    </xf>
    <xf numFmtId="0" fontId="11" fillId="0" borderId="28" xfId="0" applyFont="1" applyFill="1" applyBorder="1" applyAlignment="1">
      <alignment horizontal="left" vertical="center" indent="1" shrinkToFit="1"/>
    </xf>
    <xf numFmtId="0" fontId="11" fillId="0" borderId="26" xfId="0" applyFont="1" applyFill="1" applyBorder="1" applyAlignment="1">
      <alignment vertical="center" shrinkToFit="1"/>
    </xf>
    <xf numFmtId="0" fontId="11" fillId="0" borderId="29" xfId="0" applyFont="1" applyFill="1" applyBorder="1" applyAlignment="1">
      <alignment horizontal="left" vertical="center" indent="1" shrinkToFit="1"/>
    </xf>
    <xf numFmtId="0" fontId="11" fillId="0" borderId="30" xfId="0" applyFont="1" applyFill="1" applyBorder="1" applyAlignment="1">
      <alignment horizontal="center" vertical="center" shrinkToFit="1"/>
    </xf>
    <xf numFmtId="0" fontId="11" fillId="0" borderId="13" xfId="0" applyFont="1" applyFill="1" applyBorder="1" applyAlignment="1">
      <alignment vertical="center" shrinkToFit="1"/>
    </xf>
    <xf numFmtId="0" fontId="11" fillId="0" borderId="31" xfId="0" applyFont="1" applyFill="1" applyBorder="1" applyAlignment="1">
      <alignment vertical="center" shrinkToFit="1"/>
    </xf>
    <xf numFmtId="0" fontId="11" fillId="0" borderId="32" xfId="0" applyFont="1" applyFill="1" applyBorder="1" applyAlignment="1">
      <alignment horizontal="left" vertical="center" indent="1" shrinkToFit="1"/>
    </xf>
    <xf numFmtId="0" fontId="11" fillId="0" borderId="32" xfId="0" applyFont="1" applyFill="1" applyBorder="1" applyAlignment="1">
      <alignment vertical="center" shrinkToFit="1"/>
    </xf>
    <xf numFmtId="0" fontId="11" fillId="0" borderId="0" xfId="0" applyFont="1" applyFill="1" applyAlignment="1">
      <alignment vertical="center"/>
    </xf>
    <xf numFmtId="0" fontId="17" fillId="0" borderId="12" xfId="0" applyFont="1" applyFill="1" applyBorder="1" applyAlignment="1">
      <alignment horizontal="left" vertical="center" indent="1" shrinkToFit="1"/>
    </xf>
    <xf numFmtId="0" fontId="11" fillId="0" borderId="0" xfId="0" applyFont="1" applyFill="1" applyAlignment="1">
      <alignment horizontal="right" vertical="center" shrinkToFit="1"/>
    </xf>
    <xf numFmtId="0" fontId="11" fillId="0" borderId="12" xfId="0" applyFont="1" applyFill="1" applyBorder="1" applyAlignment="1">
      <alignment vertical="center" shrinkToFit="1"/>
    </xf>
    <xf numFmtId="0" fontId="11" fillId="0" borderId="18" xfId="0" applyFont="1" applyFill="1" applyBorder="1" applyAlignment="1">
      <alignment horizontal="right" vertical="center" shrinkToFit="1"/>
    </xf>
    <xf numFmtId="0" fontId="13" fillId="0" borderId="27" xfId="0" applyFont="1" applyFill="1" applyBorder="1" applyAlignment="1">
      <alignment horizontal="left" vertical="center" indent="1" shrinkToFit="1"/>
    </xf>
    <xf numFmtId="0" fontId="13" fillId="0" borderId="29" xfId="0" applyFont="1" applyFill="1" applyBorder="1" applyAlignment="1">
      <alignment horizontal="left" vertical="center" indent="1" shrinkToFit="1"/>
    </xf>
    <xf numFmtId="0" fontId="11" fillId="0" borderId="33" xfId="0" applyFont="1" applyFill="1" applyBorder="1" applyAlignment="1">
      <alignment vertical="center" shrinkToFit="1"/>
    </xf>
    <xf numFmtId="0" fontId="11" fillId="0" borderId="34" xfId="0" applyFont="1" applyFill="1" applyBorder="1" applyAlignment="1">
      <alignment horizontal="center" vertical="center" shrinkToFit="1"/>
    </xf>
    <xf numFmtId="0" fontId="11" fillId="0" borderId="35" xfId="0" applyFont="1" applyFill="1" applyBorder="1" applyAlignment="1">
      <alignment vertical="center" shrinkToFit="1"/>
    </xf>
    <xf numFmtId="0" fontId="11" fillId="0" borderId="36" xfId="0" applyFont="1" applyFill="1" applyBorder="1" applyAlignment="1">
      <alignment horizontal="left" vertical="center" indent="1" shrinkToFit="1"/>
    </xf>
    <xf numFmtId="0" fontId="11" fillId="0" borderId="37" xfId="0" applyFont="1" applyFill="1" applyBorder="1" applyAlignment="1">
      <alignment horizontal="left" vertical="center" indent="1" shrinkToFit="1"/>
    </xf>
    <xf numFmtId="0" fontId="11" fillId="0" borderId="38" xfId="0" applyFont="1" applyFill="1" applyBorder="1" applyAlignment="1">
      <alignment horizontal="left" vertical="center" indent="1" shrinkToFit="1"/>
    </xf>
    <xf numFmtId="0" fontId="11" fillId="0" borderId="35" xfId="0" applyFont="1" applyFill="1" applyBorder="1" applyAlignment="1">
      <alignment horizontal="left" vertical="center" indent="1" shrinkToFit="1"/>
    </xf>
    <xf numFmtId="0" fontId="11" fillId="0" borderId="27" xfId="0" applyFont="1" applyFill="1" applyBorder="1" applyAlignment="1">
      <alignment horizontal="center" vertical="center" shrinkToFit="1"/>
    </xf>
    <xf numFmtId="0" fontId="11" fillId="0" borderId="39" xfId="0" applyFont="1" applyFill="1" applyBorder="1" applyAlignment="1">
      <alignment vertical="center" shrinkToFit="1"/>
    </xf>
    <xf numFmtId="0" fontId="11" fillId="0" borderId="40" xfId="0" applyFont="1" applyFill="1" applyBorder="1" applyAlignment="1">
      <alignment horizontal="left" vertical="center" indent="1" shrinkToFit="1"/>
    </xf>
    <xf numFmtId="0" fontId="11" fillId="0" borderId="41" xfId="0" applyFont="1" applyFill="1" applyBorder="1" applyAlignment="1">
      <alignment horizontal="left" vertical="center" indent="1" shrinkToFit="1"/>
    </xf>
    <xf numFmtId="0" fontId="11" fillId="0" borderId="42" xfId="0" applyFont="1" applyFill="1" applyBorder="1" applyAlignment="1">
      <alignment horizontal="left" vertical="center" indent="1" shrinkToFit="1"/>
    </xf>
    <xf numFmtId="0" fontId="11" fillId="0" borderId="39" xfId="0" applyFont="1" applyFill="1" applyBorder="1" applyAlignment="1">
      <alignment horizontal="left" vertical="center" indent="1" shrinkToFit="1"/>
    </xf>
    <xf numFmtId="0" fontId="11" fillId="0" borderId="43" xfId="0" applyFont="1" applyFill="1" applyBorder="1" applyAlignment="1">
      <alignment horizontal="left" vertical="center" indent="1" shrinkToFit="1"/>
    </xf>
    <xf numFmtId="38" fontId="19" fillId="0" borderId="34" xfId="58" applyFont="1" applyFill="1" applyBorder="1" applyAlignment="1">
      <alignment vertical="center" shrinkToFit="1"/>
    </xf>
    <xf numFmtId="38" fontId="19" fillId="0" borderId="44" xfId="58" applyFont="1" applyFill="1" applyBorder="1" applyAlignment="1">
      <alignment vertical="center" shrinkToFit="1"/>
    </xf>
    <xf numFmtId="38" fontId="19" fillId="0" borderId="45" xfId="58" applyFont="1" applyFill="1" applyBorder="1" applyAlignment="1">
      <alignment vertical="center" shrinkToFit="1"/>
    </xf>
    <xf numFmtId="38" fontId="19" fillId="0" borderId="46" xfId="58" applyFont="1" applyFill="1" applyBorder="1" applyAlignment="1">
      <alignment vertical="center" shrinkToFit="1"/>
    </xf>
    <xf numFmtId="38" fontId="19" fillId="0" borderId="47" xfId="58" applyFont="1" applyFill="1" applyBorder="1" applyAlignment="1">
      <alignment vertical="center" shrinkToFit="1"/>
    </xf>
    <xf numFmtId="38" fontId="19" fillId="0" borderId="48" xfId="58" applyFont="1" applyFill="1" applyBorder="1" applyAlignment="1">
      <alignment vertical="center" shrinkToFit="1"/>
    </xf>
    <xf numFmtId="38" fontId="19" fillId="0" borderId="49" xfId="58" applyFont="1" applyFill="1" applyBorder="1" applyAlignment="1">
      <alignment vertical="center" shrinkToFit="1"/>
    </xf>
    <xf numFmtId="38" fontId="19" fillId="0" borderId="50" xfId="58" applyFont="1" applyFill="1" applyBorder="1" applyAlignment="1">
      <alignment vertical="center" shrinkToFit="1"/>
    </xf>
    <xf numFmtId="38" fontId="19" fillId="0" borderId="51" xfId="58" applyFont="1" applyFill="1" applyBorder="1" applyAlignment="1">
      <alignment vertical="center" shrinkToFit="1"/>
    </xf>
    <xf numFmtId="38" fontId="19" fillId="0" borderId="52" xfId="58" applyFont="1" applyFill="1" applyBorder="1" applyAlignment="1">
      <alignment vertical="center" shrinkToFit="1"/>
    </xf>
    <xf numFmtId="38" fontId="19" fillId="0" borderId="53" xfId="58" applyFont="1" applyFill="1" applyBorder="1" applyAlignment="1">
      <alignment vertical="center" shrinkToFit="1"/>
    </xf>
    <xf numFmtId="38" fontId="19" fillId="0" borderId="54" xfId="58" applyFont="1" applyFill="1" applyBorder="1" applyAlignment="1">
      <alignment vertical="center" shrinkToFit="1"/>
    </xf>
    <xf numFmtId="38" fontId="19" fillId="0" borderId="55" xfId="58" applyFont="1" applyFill="1" applyBorder="1" applyAlignment="1">
      <alignment vertical="center" shrinkToFit="1"/>
    </xf>
    <xf numFmtId="38" fontId="19" fillId="0" borderId="34" xfId="58" applyFont="1" applyFill="1" applyBorder="1" applyAlignment="1">
      <alignment horizontal="left" vertical="center" indent="1" shrinkToFit="1"/>
    </xf>
    <xf numFmtId="38" fontId="11" fillId="0" borderId="53" xfId="0" applyNumberFormat="1" applyFont="1" applyFill="1" applyBorder="1" applyAlignment="1">
      <alignment vertical="center" shrinkToFit="1"/>
    </xf>
    <xf numFmtId="38" fontId="11" fillId="0" borderId="56" xfId="0" applyNumberFormat="1" applyFont="1" applyFill="1" applyBorder="1" applyAlignment="1">
      <alignment vertical="center" shrinkToFit="1"/>
    </xf>
    <xf numFmtId="38" fontId="11" fillId="0" borderId="57" xfId="0" applyNumberFormat="1" applyFont="1" applyFill="1" applyBorder="1" applyAlignment="1">
      <alignment vertical="center" shrinkToFit="1"/>
    </xf>
    <xf numFmtId="38" fontId="11" fillId="0" borderId="58" xfId="0" applyNumberFormat="1" applyFont="1" applyFill="1" applyBorder="1" applyAlignment="1">
      <alignment vertical="center" shrinkToFit="1"/>
    </xf>
    <xf numFmtId="38" fontId="11" fillId="0" borderId="58" xfId="58" applyFont="1" applyFill="1" applyBorder="1" applyAlignment="1">
      <alignment vertical="center" shrinkToFit="1"/>
    </xf>
    <xf numFmtId="38" fontId="11" fillId="0" borderId="59" xfId="58" applyFont="1" applyFill="1" applyBorder="1" applyAlignment="1">
      <alignment vertical="center" shrinkToFit="1"/>
    </xf>
    <xf numFmtId="38" fontId="11" fillId="0" borderId="60" xfId="58" applyFont="1" applyFill="1" applyBorder="1" applyAlignment="1">
      <alignment vertical="center" shrinkToFit="1"/>
    </xf>
    <xf numFmtId="38" fontId="11" fillId="0" borderId="56" xfId="58" applyFont="1" applyFill="1" applyBorder="1" applyAlignment="1">
      <alignment vertical="center" shrinkToFit="1"/>
    </xf>
    <xf numFmtId="38" fontId="11" fillId="0" borderId="55" xfId="58" applyFont="1" applyFill="1" applyBorder="1" applyAlignment="1">
      <alignment vertical="center" shrinkToFit="1"/>
    </xf>
    <xf numFmtId="38" fontId="11" fillId="0" borderId="27" xfId="58" applyFont="1" applyFill="1" applyBorder="1" applyAlignment="1">
      <alignment vertical="center" shrinkToFit="1"/>
    </xf>
    <xf numFmtId="38" fontId="11" fillId="0" borderId="44" xfId="58" applyFont="1" applyFill="1" applyBorder="1" applyAlignment="1">
      <alignment vertical="center" shrinkToFit="1"/>
    </xf>
    <xf numFmtId="38" fontId="11" fillId="0" borderId="45" xfId="58" applyFont="1" applyFill="1" applyBorder="1" applyAlignment="1">
      <alignment vertical="center" shrinkToFit="1"/>
    </xf>
    <xf numFmtId="38" fontId="11" fillId="0" borderId="34" xfId="58" applyFont="1" applyFill="1" applyBorder="1" applyAlignment="1">
      <alignment vertical="center" shrinkToFit="1"/>
    </xf>
    <xf numFmtId="38" fontId="11" fillId="0" borderId="46" xfId="58" applyFont="1" applyFill="1" applyBorder="1" applyAlignment="1">
      <alignment vertical="center" shrinkToFit="1"/>
    </xf>
    <xf numFmtId="38" fontId="11" fillId="0" borderId="61" xfId="58" applyFont="1" applyFill="1" applyBorder="1" applyAlignment="1">
      <alignment vertical="center" shrinkToFit="1"/>
    </xf>
    <xf numFmtId="38" fontId="11" fillId="0" borderId="49" xfId="58" applyFont="1" applyFill="1" applyBorder="1" applyAlignment="1">
      <alignment vertical="center" shrinkToFit="1"/>
    </xf>
    <xf numFmtId="38" fontId="11" fillId="0" borderId="62" xfId="58" applyFont="1" applyFill="1" applyBorder="1" applyAlignment="1">
      <alignment vertical="center" shrinkToFit="1"/>
    </xf>
    <xf numFmtId="38" fontId="11" fillId="0" borderId="63" xfId="58" applyFont="1" applyFill="1" applyBorder="1" applyAlignment="1">
      <alignment vertical="center" shrinkToFit="1"/>
    </xf>
    <xf numFmtId="38" fontId="11" fillId="0" borderId="23" xfId="58" applyFont="1" applyFill="1" applyBorder="1" applyAlignment="1">
      <alignment vertical="center" shrinkToFit="1"/>
    </xf>
    <xf numFmtId="38" fontId="11" fillId="0" borderId="54" xfId="58" applyFont="1" applyFill="1" applyBorder="1" applyAlignment="1">
      <alignment vertical="center" shrinkToFit="1"/>
    </xf>
    <xf numFmtId="38" fontId="11" fillId="0" borderId="30" xfId="58" applyFont="1" applyFill="1" applyBorder="1" applyAlignment="1">
      <alignment vertical="center" shrinkToFit="1"/>
    </xf>
    <xf numFmtId="38" fontId="11" fillId="0" borderId="30" xfId="58" applyFont="1" applyFill="1" applyBorder="1" applyAlignment="1">
      <alignment horizontal="centerContinuous" vertical="center" shrinkToFit="1"/>
    </xf>
    <xf numFmtId="38" fontId="11" fillId="0" borderId="58" xfId="58" applyFont="1" applyFill="1" applyBorder="1" applyAlignment="1">
      <alignment horizontal="centerContinuous" vertical="center" shrinkToFit="1"/>
    </xf>
    <xf numFmtId="38" fontId="11" fillId="0" borderId="59" xfId="58" applyFont="1" applyFill="1" applyBorder="1" applyAlignment="1">
      <alignment horizontal="centerContinuous" vertical="center" shrinkToFit="1"/>
    </xf>
    <xf numFmtId="38" fontId="11" fillId="0" borderId="20" xfId="58" applyFont="1" applyFill="1" applyBorder="1" applyAlignment="1">
      <alignment vertical="center" shrinkToFit="1"/>
    </xf>
    <xf numFmtId="38" fontId="11" fillId="0" borderId="21" xfId="58" applyFont="1" applyFill="1" applyBorder="1" applyAlignment="1">
      <alignment vertical="center" shrinkToFit="1"/>
    </xf>
    <xf numFmtId="38" fontId="11" fillId="0" borderId="64" xfId="58" applyFont="1" applyFill="1" applyBorder="1" applyAlignment="1">
      <alignment vertical="center" shrinkToFit="1"/>
    </xf>
    <xf numFmtId="38" fontId="11" fillId="0" borderId="13" xfId="58" applyFont="1" applyFill="1" applyBorder="1" applyAlignment="1">
      <alignment vertical="center" shrinkToFit="1"/>
    </xf>
    <xf numFmtId="38" fontId="11" fillId="0" borderId="65" xfId="58" applyFont="1" applyFill="1" applyBorder="1" applyAlignment="1">
      <alignment vertical="center" shrinkToFit="1"/>
    </xf>
    <xf numFmtId="38" fontId="11" fillId="0" borderId="12" xfId="58" applyFont="1" applyFill="1" applyBorder="1" applyAlignment="1">
      <alignment vertical="center" shrinkToFit="1"/>
    </xf>
    <xf numFmtId="38" fontId="11" fillId="0" borderId="14" xfId="58" applyFont="1" applyFill="1" applyBorder="1" applyAlignment="1">
      <alignment vertical="center" shrinkToFit="1"/>
    </xf>
    <xf numFmtId="38" fontId="11" fillId="0" borderId="15" xfId="58" applyFont="1" applyFill="1" applyBorder="1" applyAlignment="1">
      <alignment vertical="center" shrinkToFit="1"/>
    </xf>
    <xf numFmtId="38" fontId="11" fillId="0" borderId="66" xfId="58" applyFont="1" applyFill="1" applyBorder="1" applyAlignment="1">
      <alignment vertical="center" shrinkToFit="1"/>
    </xf>
    <xf numFmtId="38" fontId="11" fillId="0" borderId="33" xfId="58" applyFont="1" applyFill="1" applyBorder="1" applyAlignment="1">
      <alignment vertical="center" shrinkToFit="1"/>
    </xf>
    <xf numFmtId="38" fontId="12" fillId="0" borderId="67" xfId="58" applyFont="1" applyFill="1" applyBorder="1" applyAlignment="1">
      <alignment vertical="center" shrinkToFit="1"/>
    </xf>
    <xf numFmtId="38" fontId="12" fillId="0" borderId="67" xfId="58" applyFont="1" applyFill="1" applyBorder="1" applyAlignment="1">
      <alignment horizontal="center" vertical="center" shrinkToFit="1"/>
    </xf>
    <xf numFmtId="38" fontId="12" fillId="0" borderId="26" xfId="58" applyFont="1" applyFill="1" applyBorder="1" applyAlignment="1">
      <alignment vertical="center" shrinkToFit="1"/>
    </xf>
    <xf numFmtId="38" fontId="12" fillId="0" borderId="26" xfId="58" applyFont="1" applyFill="1" applyBorder="1" applyAlignment="1">
      <alignment horizontal="center" vertical="center" shrinkToFit="1"/>
    </xf>
    <xf numFmtId="38" fontId="12" fillId="0" borderId="12" xfId="58" applyFont="1" applyFill="1" applyBorder="1" applyAlignment="1">
      <alignment vertical="center" shrinkToFit="1"/>
    </xf>
    <xf numFmtId="38" fontId="12" fillId="0" borderId="12" xfId="58" applyFont="1" applyFill="1" applyBorder="1" applyAlignment="1">
      <alignment horizontal="center" vertical="center" shrinkToFit="1"/>
    </xf>
    <xf numFmtId="38" fontId="12" fillId="0" borderId="24" xfId="58" applyFont="1" applyFill="1" applyBorder="1" applyAlignment="1">
      <alignment vertical="center" shrinkToFit="1"/>
    </xf>
    <xf numFmtId="38" fontId="12" fillId="0" borderId="24" xfId="58" applyFont="1" applyFill="1" applyBorder="1" applyAlignment="1">
      <alignment horizontal="center" vertical="center" shrinkToFit="1"/>
    </xf>
    <xf numFmtId="38" fontId="12" fillId="0" borderId="14" xfId="58" applyFont="1" applyFill="1" applyBorder="1" applyAlignment="1">
      <alignment vertical="center" shrinkToFit="1"/>
    </xf>
    <xf numFmtId="38" fontId="12" fillId="0" borderId="14" xfId="58" applyFont="1" applyFill="1" applyBorder="1" applyAlignment="1">
      <alignment horizontal="center" vertical="center" shrinkToFit="1"/>
    </xf>
    <xf numFmtId="38" fontId="12" fillId="0" borderId="68" xfId="58" applyFont="1" applyFill="1" applyBorder="1" applyAlignment="1">
      <alignment vertical="center" shrinkToFit="1"/>
    </xf>
    <xf numFmtId="38" fontId="12" fillId="0" borderId="68" xfId="58" applyFont="1" applyFill="1" applyBorder="1" applyAlignment="1">
      <alignment horizontal="center" vertical="center" shrinkToFit="1"/>
    </xf>
    <xf numFmtId="38" fontId="12" fillId="0" borderId="15" xfId="58" applyFont="1" applyFill="1" applyBorder="1" applyAlignment="1">
      <alignment vertical="center" shrinkToFit="1"/>
    </xf>
    <xf numFmtId="38" fontId="12" fillId="0" borderId="15" xfId="58" applyFont="1" applyFill="1" applyBorder="1" applyAlignment="1">
      <alignment horizontal="center" vertical="center" shrinkToFit="1"/>
    </xf>
    <xf numFmtId="38" fontId="12" fillId="0" borderId="66" xfId="58" applyFont="1" applyFill="1" applyBorder="1" applyAlignment="1">
      <alignment vertical="center" shrinkToFit="1"/>
    </xf>
    <xf numFmtId="38" fontId="12" fillId="0" borderId="29" xfId="58" applyFont="1" applyFill="1" applyBorder="1" applyAlignment="1">
      <alignment horizontal="center" vertical="center" shrinkToFit="1"/>
    </xf>
    <xf numFmtId="38" fontId="12" fillId="0" borderId="33" xfId="58" applyFont="1" applyFill="1" applyBorder="1" applyAlignment="1">
      <alignment vertical="center" shrinkToFit="1"/>
    </xf>
    <xf numFmtId="38" fontId="12" fillId="0" borderId="24" xfId="58" applyFont="1" applyFill="1" applyBorder="1" applyAlignment="1">
      <alignment horizontal="right" vertical="center" shrinkToFit="1"/>
    </xf>
    <xf numFmtId="38" fontId="12" fillId="0" borderId="14" xfId="58" applyFont="1" applyFill="1" applyBorder="1" applyAlignment="1">
      <alignment horizontal="right" vertical="center" shrinkToFit="1"/>
    </xf>
    <xf numFmtId="38" fontId="11" fillId="0" borderId="12" xfId="58" applyFont="1" applyFill="1" applyBorder="1" applyAlignment="1">
      <alignment horizontal="right" vertical="center" shrinkToFit="1"/>
    </xf>
    <xf numFmtId="38" fontId="11" fillId="0" borderId="16" xfId="58" applyFont="1" applyFill="1" applyBorder="1" applyAlignment="1">
      <alignment vertical="center" shrinkToFit="1"/>
    </xf>
    <xf numFmtId="38" fontId="22" fillId="0" borderId="15" xfId="58" applyFont="1" applyFill="1" applyBorder="1" applyAlignment="1">
      <alignment horizontal="right" vertical="center"/>
    </xf>
    <xf numFmtId="38" fontId="22" fillId="0" borderId="12" xfId="58" applyFont="1" applyFill="1" applyBorder="1" applyAlignment="1">
      <alignment horizontal="right" vertical="center"/>
    </xf>
    <xf numFmtId="38" fontId="22" fillId="0" borderId="0" xfId="58" applyFont="1" applyFill="1" applyAlignment="1">
      <alignment horizontal="right" vertical="center"/>
    </xf>
    <xf numFmtId="38" fontId="22" fillId="0" borderId="14" xfId="58" applyFont="1" applyFill="1" applyBorder="1" applyAlignment="1">
      <alignment horizontal="right" vertical="center"/>
    </xf>
    <xf numFmtId="38" fontId="11" fillId="0" borderId="29" xfId="58" applyFont="1" applyFill="1" applyBorder="1" applyAlignment="1">
      <alignment vertical="center" shrinkToFit="1"/>
    </xf>
    <xf numFmtId="38" fontId="11" fillId="0" borderId="2" xfId="58" applyFont="1" applyFill="1" applyBorder="1" applyAlignment="1">
      <alignment vertical="center" shrinkToFit="1"/>
    </xf>
    <xf numFmtId="38" fontId="11" fillId="0" borderId="69" xfId="58" applyFont="1" applyFill="1" applyBorder="1" applyAlignment="1">
      <alignment vertical="center" shrinkToFit="1"/>
    </xf>
    <xf numFmtId="38" fontId="22" fillId="0" borderId="15" xfId="58" applyFont="1" applyFill="1" applyBorder="1" applyAlignment="1">
      <alignment vertical="center" shrinkToFit="1"/>
    </xf>
    <xf numFmtId="38" fontId="22" fillId="0" borderId="12" xfId="58" applyFont="1" applyFill="1" applyBorder="1" applyAlignment="1">
      <alignment vertical="center" shrinkToFit="1"/>
    </xf>
    <xf numFmtId="38" fontId="22" fillId="0" borderId="15" xfId="58" applyFont="1" applyFill="1" applyBorder="1" applyAlignment="1">
      <alignment horizontal="right" vertical="center" shrinkToFit="1"/>
    </xf>
    <xf numFmtId="38" fontId="22" fillId="0" borderId="12" xfId="58" applyFont="1" applyFill="1" applyBorder="1" applyAlignment="1">
      <alignment horizontal="right" vertical="center" shrinkToFit="1"/>
    </xf>
    <xf numFmtId="38" fontId="22" fillId="0" borderId="0" xfId="58" applyFont="1" applyFill="1" applyAlignment="1">
      <alignment horizontal="right" vertical="center" shrinkToFit="1"/>
    </xf>
    <xf numFmtId="38" fontId="22" fillId="0" borderId="14" xfId="58" applyFont="1" applyFill="1" applyBorder="1" applyAlignment="1">
      <alignment horizontal="right" vertical="center" shrinkToFit="1"/>
    </xf>
    <xf numFmtId="38" fontId="22" fillId="0" borderId="2" xfId="58" applyFont="1" applyFill="1" applyBorder="1" applyAlignment="1">
      <alignment horizontal="right" vertical="center" shrinkToFit="1"/>
    </xf>
    <xf numFmtId="38" fontId="22" fillId="0" borderId="70" xfId="58" applyFont="1" applyFill="1" applyBorder="1" applyAlignment="1">
      <alignment horizontal="right" vertical="center" shrinkToFit="1"/>
    </xf>
    <xf numFmtId="38" fontId="22" fillId="0" borderId="65" xfId="58" applyFont="1" applyFill="1" applyBorder="1" applyAlignment="1">
      <alignment horizontal="right" vertical="center" shrinkToFit="1"/>
    </xf>
    <xf numFmtId="38" fontId="22" fillId="0" borderId="71" xfId="58" applyFont="1" applyFill="1" applyBorder="1" applyAlignment="1">
      <alignment horizontal="right" vertical="center" shrinkToFit="1"/>
    </xf>
    <xf numFmtId="38" fontId="22" fillId="0" borderId="72" xfId="58" applyFont="1" applyFill="1" applyBorder="1" applyAlignment="1">
      <alignment horizontal="right" vertical="center" shrinkToFit="1"/>
    </xf>
    <xf numFmtId="38" fontId="22" fillId="0" borderId="73" xfId="58" applyFont="1" applyFill="1" applyBorder="1" applyAlignment="1">
      <alignment horizontal="right" vertical="center" shrinkToFit="1"/>
    </xf>
    <xf numFmtId="38" fontId="22" fillId="0" borderId="74" xfId="58" applyFont="1" applyFill="1" applyBorder="1" applyAlignment="1">
      <alignment horizontal="right" vertical="center" shrinkToFit="1"/>
    </xf>
    <xf numFmtId="38" fontId="22" fillId="0" borderId="33" xfId="58" applyFont="1" applyFill="1" applyBorder="1" applyAlignment="1">
      <alignment horizontal="right" vertical="center" shrinkToFit="1"/>
    </xf>
    <xf numFmtId="0" fontId="0" fillId="6" borderId="14" xfId="0" applyFill="1" applyBorder="1" applyAlignment="1">
      <alignment horizontal="center"/>
    </xf>
    <xf numFmtId="0" fontId="0" fillId="7" borderId="14" xfId="0" applyFill="1" applyBorder="1" applyAlignment="1">
      <alignment horizontal="center"/>
    </xf>
    <xf numFmtId="0" fontId="0" fillId="10" borderId="14" xfId="0" applyFill="1" applyBorder="1" applyAlignment="1">
      <alignment horizontal="center"/>
    </xf>
    <xf numFmtId="0" fontId="0" fillId="8" borderId="14" xfId="0" applyFill="1" applyBorder="1" applyAlignment="1">
      <alignment horizontal="center"/>
    </xf>
    <xf numFmtId="0" fontId="0" fillId="0" borderId="0" xfId="0" applyAlignment="1">
      <alignment/>
    </xf>
    <xf numFmtId="0" fontId="0" fillId="10" borderId="13" xfId="0" applyFill="1" applyBorder="1" applyAlignment="1">
      <alignment horizontal="centerContinuous"/>
    </xf>
    <xf numFmtId="0" fontId="0" fillId="10" borderId="65" xfId="0" applyFill="1" applyBorder="1" applyAlignment="1">
      <alignment horizontal="centerContinuous"/>
    </xf>
    <xf numFmtId="38" fontId="0" fillId="0" borderId="14" xfId="0" applyNumberFormat="1" applyBorder="1" applyAlignment="1">
      <alignment shrinkToFit="1"/>
    </xf>
    <xf numFmtId="0" fontId="0" fillId="0" borderId="0" xfId="0" applyAlignment="1">
      <alignment shrinkToFit="1"/>
    </xf>
    <xf numFmtId="0" fontId="0" fillId="0" borderId="13" xfId="0" applyBorder="1" applyAlignment="1">
      <alignment horizontal="centerContinuous"/>
    </xf>
    <xf numFmtId="0" fontId="0" fillId="0" borderId="65" xfId="0" applyBorder="1" applyAlignment="1">
      <alignment horizontal="centerContinuous"/>
    </xf>
    <xf numFmtId="0" fontId="0" fillId="0" borderId="14" xfId="0" applyBorder="1" applyAlignment="1">
      <alignment horizontal="center"/>
    </xf>
    <xf numFmtId="0" fontId="11" fillId="0" borderId="0" xfId="0" applyFont="1" applyFill="1" applyAlignment="1">
      <alignment horizontal="center" vertical="center" shrinkToFit="1"/>
    </xf>
    <xf numFmtId="49" fontId="18" fillId="0" borderId="0" xfId="0" applyNumberFormat="1" applyFont="1" applyFill="1" applyBorder="1" applyAlignment="1">
      <alignment horizontal="center" vertical="center" shrinkToFit="1"/>
    </xf>
    <xf numFmtId="0" fontId="11" fillId="0" borderId="0" xfId="0" applyFont="1" applyFill="1" applyAlignment="1">
      <alignment horizontal="right" vertical="center" shrinkToFit="1"/>
    </xf>
    <xf numFmtId="0" fontId="19" fillId="0" borderId="0" xfId="0" applyFont="1" applyAlignment="1">
      <alignment horizontal="left" vertical="top" wrapText="1"/>
    </xf>
    <xf numFmtId="0" fontId="20" fillId="0" borderId="0" xfId="0" applyFont="1" applyAlignment="1">
      <alignment horizontal="left"/>
    </xf>
    <xf numFmtId="38" fontId="11" fillId="0" borderId="15" xfId="58" applyFont="1" applyFill="1" applyBorder="1" applyAlignment="1">
      <alignment horizontal="center" vertical="center" shrinkToFit="1"/>
    </xf>
    <xf numFmtId="38" fontId="14" fillId="0" borderId="16" xfId="58" applyFont="1" applyFill="1" applyBorder="1" applyAlignment="1">
      <alignment vertical="center" shrinkToFit="1"/>
    </xf>
    <xf numFmtId="0" fontId="11" fillId="0" borderId="15" xfId="0" applyFont="1" applyFill="1" applyBorder="1" applyAlignment="1">
      <alignment horizontal="center" vertical="center" textRotation="255" shrinkToFit="1"/>
    </xf>
    <xf numFmtId="0" fontId="11" fillId="0" borderId="12" xfId="0" applyFont="1" applyFill="1" applyBorder="1" applyAlignment="1">
      <alignment horizontal="center" vertical="center" textRotation="255" shrinkToFit="1"/>
    </xf>
    <xf numFmtId="0" fontId="11" fillId="0" borderId="16" xfId="0" applyFont="1" applyFill="1" applyBorder="1" applyAlignment="1">
      <alignment horizontal="center" vertical="center" textRotation="255" shrinkToFit="1"/>
    </xf>
    <xf numFmtId="0" fontId="11" fillId="0" borderId="13" xfId="0" applyFont="1" applyFill="1" applyBorder="1" applyAlignment="1">
      <alignment horizontal="left" vertical="center" shrinkToFit="1"/>
    </xf>
    <xf numFmtId="0" fontId="11" fillId="0" borderId="65" xfId="0" applyFont="1" applyFill="1" applyBorder="1" applyAlignment="1">
      <alignment horizontal="left" vertical="center" shrinkToFit="1"/>
    </xf>
    <xf numFmtId="0" fontId="11" fillId="0" borderId="14" xfId="0" applyFont="1" applyFill="1" applyBorder="1" applyAlignment="1">
      <alignment horizontal="center" vertical="center" textRotation="255" shrinkToFit="1"/>
    </xf>
    <xf numFmtId="0" fontId="14" fillId="0" borderId="12"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1" fillId="0" borderId="14" xfId="0" applyFont="1" applyFill="1" applyBorder="1" applyAlignment="1">
      <alignment horizontal="left" vertical="center" shrinkToFit="1"/>
    </xf>
    <xf numFmtId="38" fontId="11" fillId="0" borderId="15" xfId="58" applyFont="1" applyFill="1" applyBorder="1" applyAlignment="1">
      <alignment vertical="center" shrinkToFit="1"/>
    </xf>
    <xf numFmtId="0" fontId="11" fillId="0" borderId="1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15"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75" xfId="0" applyFont="1" applyFill="1" applyBorder="1" applyAlignment="1">
      <alignment horizontal="left" vertical="center" shrinkToFit="1"/>
    </xf>
    <xf numFmtId="0" fontId="11" fillId="0" borderId="6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76" xfId="0" applyFont="1" applyFill="1" applyBorder="1" applyAlignment="1">
      <alignment horizontal="left" vertical="center" shrinkToFit="1"/>
    </xf>
    <xf numFmtId="0" fontId="14" fillId="0" borderId="12" xfId="0" applyFont="1" applyFill="1" applyBorder="1" applyAlignment="1">
      <alignment vertical="center" shrinkToFit="1"/>
    </xf>
    <xf numFmtId="0" fontId="14" fillId="0" borderId="16"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77" xfId="0" applyFont="1" applyFill="1" applyBorder="1" applyAlignment="1">
      <alignment horizontal="center" vertical="center" shrinkToFit="1"/>
    </xf>
    <xf numFmtId="0" fontId="11" fillId="0" borderId="76"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5" xfId="0" applyFont="1" applyFill="1" applyBorder="1" applyAlignment="1">
      <alignment horizontal="center" vertical="center" wrapText="1" shrinkToFit="1"/>
    </xf>
    <xf numFmtId="0" fontId="11" fillId="0" borderId="19" xfId="0" applyFont="1" applyFill="1" applyBorder="1" applyAlignment="1">
      <alignment horizontal="center" vertical="center" textRotation="255" shrinkToFit="1"/>
    </xf>
    <xf numFmtId="0" fontId="11" fillId="0" borderId="65" xfId="0" applyFont="1" applyFill="1" applyBorder="1" applyAlignment="1">
      <alignment horizontal="center" vertical="center" textRotation="255" shrinkToFit="1"/>
    </xf>
    <xf numFmtId="0" fontId="11" fillId="0" borderId="78" xfId="0" applyFont="1" applyFill="1" applyBorder="1" applyAlignment="1">
      <alignment horizontal="left" vertical="center" shrinkToFit="1"/>
    </xf>
    <xf numFmtId="0" fontId="11" fillId="0" borderId="79" xfId="0" applyFont="1" applyFill="1" applyBorder="1" applyAlignment="1">
      <alignment horizontal="left" vertical="center" shrinkToFit="1"/>
    </xf>
    <xf numFmtId="0" fontId="11" fillId="0" borderId="80"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77" xfId="0" applyFont="1" applyFill="1" applyBorder="1" applyAlignment="1">
      <alignment horizontal="left" vertical="center" shrinkToFit="1"/>
    </xf>
    <xf numFmtId="0" fontId="11" fillId="0" borderId="71" xfId="0" applyFont="1" applyFill="1" applyBorder="1" applyAlignment="1">
      <alignment horizontal="left" vertical="center" shrinkToFit="1"/>
    </xf>
    <xf numFmtId="0" fontId="11" fillId="0" borderId="77" xfId="0" applyFont="1" applyFill="1" applyBorder="1" applyAlignment="1">
      <alignment horizontal="center" vertical="center" textRotation="255" shrinkToFit="1"/>
    </xf>
    <xf numFmtId="0" fontId="11" fillId="0" borderId="29" xfId="0" applyFont="1" applyFill="1" applyBorder="1" applyAlignment="1">
      <alignment horizontal="center" vertical="center" textRotation="255" shrinkToFit="1"/>
    </xf>
    <xf numFmtId="0" fontId="11" fillId="0" borderId="17" xfId="0" applyFont="1" applyFill="1" applyBorder="1" applyAlignment="1">
      <alignment horizontal="center" vertical="center" textRotation="255" shrinkToFit="1"/>
    </xf>
    <xf numFmtId="38" fontId="11" fillId="0" borderId="61" xfId="58" applyFont="1" applyFill="1" applyBorder="1" applyAlignment="1">
      <alignment horizontal="right" vertical="center" shrinkToFit="1"/>
    </xf>
    <xf numFmtId="38" fontId="11" fillId="0" borderId="63" xfId="58" applyFont="1" applyFill="1" applyBorder="1" applyAlignment="1">
      <alignment horizontal="right" vertical="center" shrinkToFit="1"/>
    </xf>
    <xf numFmtId="38" fontId="11" fillId="0" borderId="15" xfId="58" applyFont="1" applyFill="1" applyBorder="1" applyAlignment="1">
      <alignment horizontal="right" vertical="center" shrinkToFit="1"/>
    </xf>
    <xf numFmtId="38" fontId="11" fillId="0" borderId="16" xfId="58" applyFont="1" applyFill="1" applyBorder="1" applyAlignment="1">
      <alignment horizontal="right" vertical="center" shrinkToFit="1"/>
    </xf>
    <xf numFmtId="0" fontId="11" fillId="0" borderId="81" xfId="0" applyFont="1" applyFill="1" applyBorder="1" applyAlignment="1">
      <alignment horizontal="left" vertical="center" wrapText="1" shrinkToFit="1"/>
    </xf>
    <xf numFmtId="0" fontId="11" fillId="0" borderId="82" xfId="0" applyFont="1" applyFill="1" applyBorder="1" applyAlignment="1">
      <alignment horizontal="left" vertical="center" wrapText="1" shrinkToFit="1"/>
    </xf>
    <xf numFmtId="0" fontId="11" fillId="0" borderId="83" xfId="0" applyFont="1" applyFill="1" applyBorder="1" applyAlignment="1">
      <alignment horizontal="left" vertical="center" wrapText="1" shrinkToFit="1"/>
    </xf>
    <xf numFmtId="0" fontId="11" fillId="0" borderId="84" xfId="0" applyFont="1" applyFill="1" applyBorder="1" applyAlignment="1">
      <alignment horizontal="left" vertical="center" wrapText="1" shrinkToFit="1"/>
    </xf>
    <xf numFmtId="38" fontId="11" fillId="0" borderId="71" xfId="58" applyFont="1" applyFill="1" applyBorder="1" applyAlignment="1">
      <alignment horizontal="right" vertical="center" shrinkToFit="1"/>
    </xf>
    <xf numFmtId="38" fontId="11" fillId="0" borderId="19" xfId="58" applyFont="1" applyFill="1" applyBorder="1" applyAlignment="1">
      <alignment horizontal="right" vertical="center" shrinkToFit="1"/>
    </xf>
    <xf numFmtId="0" fontId="16" fillId="0" borderId="0" xfId="0" applyFont="1" applyFill="1" applyAlignment="1">
      <alignment horizontal="right" vertical="center"/>
    </xf>
    <xf numFmtId="38" fontId="22" fillId="0" borderId="15" xfId="58" applyFont="1" applyFill="1" applyBorder="1" applyAlignment="1">
      <alignment horizontal="right" vertical="center"/>
    </xf>
    <xf numFmtId="38" fontId="22" fillId="0" borderId="16" xfId="58" applyFont="1" applyFill="1" applyBorder="1" applyAlignment="1">
      <alignment horizontal="right" vertical="center"/>
    </xf>
    <xf numFmtId="38" fontId="22" fillId="0" borderId="14" xfId="58" applyFont="1" applyFill="1" applyBorder="1" applyAlignment="1">
      <alignment horizontal="right" vertical="center"/>
    </xf>
    <xf numFmtId="0" fontId="11" fillId="0" borderId="85" xfId="0" applyFont="1" applyFill="1" applyBorder="1" applyAlignment="1">
      <alignment horizontal="left" vertical="center" wrapText="1" shrinkToFit="1"/>
    </xf>
    <xf numFmtId="0" fontId="11" fillId="0" borderId="86" xfId="0" applyFont="1" applyFill="1" applyBorder="1" applyAlignment="1">
      <alignment horizontal="left" vertical="center" wrapText="1" shrinkToFit="1"/>
    </xf>
    <xf numFmtId="38" fontId="22" fillId="0" borderId="87" xfId="58" applyFont="1" applyFill="1" applyBorder="1" applyAlignment="1">
      <alignment horizontal="right" vertical="center"/>
    </xf>
    <xf numFmtId="38" fontId="22" fillId="0" borderId="88" xfId="58" applyFont="1" applyFill="1" applyBorder="1" applyAlignment="1">
      <alignment horizontal="right" vertical="center"/>
    </xf>
    <xf numFmtId="38" fontId="22" fillId="0" borderId="77" xfId="58" applyFont="1" applyFill="1" applyBorder="1" applyAlignment="1">
      <alignment horizontal="right" vertical="center"/>
    </xf>
    <xf numFmtId="38" fontId="23" fillId="0" borderId="17" xfId="58" applyFont="1" applyFill="1" applyBorder="1" applyAlignment="1">
      <alignment horizontal="right" vertical="center"/>
    </xf>
    <xf numFmtId="38" fontId="22" fillId="0" borderId="71" xfId="58" applyFont="1" applyFill="1" applyBorder="1" applyAlignment="1">
      <alignment horizontal="right" vertical="center"/>
    </xf>
    <xf numFmtId="38" fontId="22" fillId="0" borderId="19" xfId="58" applyFont="1" applyFill="1" applyBorder="1" applyAlignment="1">
      <alignment horizontal="right" vertical="center"/>
    </xf>
    <xf numFmtId="0" fontId="11" fillId="0" borderId="64" xfId="0" applyFont="1" applyFill="1" applyBorder="1" applyAlignment="1">
      <alignment horizontal="center" vertical="center" shrinkToFit="1"/>
    </xf>
    <xf numFmtId="0" fontId="11" fillId="0" borderId="89"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38" fontId="0" fillId="0" borderId="13" xfId="0" applyNumberFormat="1" applyBorder="1" applyAlignment="1">
      <alignment horizontal="center" shrinkToFit="1"/>
    </xf>
    <xf numFmtId="0" fontId="0" fillId="0" borderId="65" xfId="0" applyBorder="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9525</xdr:rowOff>
    </xdr:from>
    <xdr:to>
      <xdr:col>3</xdr:col>
      <xdr:colOff>962025</xdr:colOff>
      <xdr:row>2</xdr:row>
      <xdr:rowOff>9525</xdr:rowOff>
    </xdr:to>
    <xdr:sp>
      <xdr:nvSpPr>
        <xdr:cNvPr id="1" name="テキスト ボックス 2"/>
        <xdr:cNvSpPr txBox="1">
          <a:spLocks noChangeArrowheads="1"/>
        </xdr:cNvSpPr>
      </xdr:nvSpPr>
      <xdr:spPr>
        <a:xfrm>
          <a:off x="4848225" y="304800"/>
          <a:ext cx="0" cy="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別添３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SheetLayoutView="100" zoomScalePageLayoutView="0" workbookViewId="0" topLeftCell="A1">
      <selection activeCell="A3" sqref="A3:G3"/>
    </sheetView>
  </sheetViews>
  <sheetFormatPr defaultColWidth="9.00390625" defaultRowHeight="13.5"/>
  <cols>
    <col min="1" max="1" width="5.375" style="3" customWidth="1"/>
    <col min="2" max="2" width="3.375" style="3" customWidth="1"/>
    <col min="3" max="3" width="42.25390625" style="3" customWidth="1"/>
    <col min="4" max="7" width="12.625" style="3" customWidth="1"/>
    <col min="8" max="8" width="21.625" style="3" customWidth="1"/>
    <col min="9" max="16384" width="9.00390625" style="3" customWidth="1"/>
  </cols>
  <sheetData>
    <row r="1" spans="1:7" ht="18.75" customHeight="1">
      <c r="A1" s="166"/>
      <c r="B1" s="166"/>
      <c r="F1" s="167"/>
      <c r="G1" s="167"/>
    </row>
    <row r="2" spans="1:7" ht="4.5" customHeight="1">
      <c r="A2" s="4"/>
      <c r="B2" s="4"/>
      <c r="F2" s="5"/>
      <c r="G2" s="5"/>
    </row>
    <row r="3" spans="1:7" ht="139.5" customHeight="1">
      <c r="A3" s="169" t="s">
        <v>333</v>
      </c>
      <c r="B3" s="169"/>
      <c r="C3" s="169"/>
      <c r="D3" s="169"/>
      <c r="E3" s="170"/>
      <c r="F3" s="170"/>
      <c r="G3" s="170"/>
    </row>
    <row r="4" spans="1:7" ht="15" customHeight="1">
      <c r="A4" s="4"/>
      <c r="B4" s="4"/>
      <c r="C4" s="4"/>
      <c r="D4" s="4"/>
      <c r="E4" s="168" t="s">
        <v>32</v>
      </c>
      <c r="F4" s="168"/>
      <c r="G4" s="168"/>
    </row>
    <row r="5" spans="1:7" ht="14.25">
      <c r="A5" s="166" t="s">
        <v>167</v>
      </c>
      <c r="B5" s="166"/>
      <c r="C5" s="166"/>
      <c r="D5" s="166"/>
      <c r="E5" s="166"/>
      <c r="F5" s="166"/>
      <c r="G5" s="166"/>
    </row>
    <row r="6" spans="1:7" ht="14.25">
      <c r="A6" s="4"/>
      <c r="B6" s="4"/>
      <c r="C6" s="4"/>
      <c r="D6" s="4"/>
      <c r="E6" s="4"/>
      <c r="F6" s="4"/>
      <c r="G6" s="4"/>
    </row>
    <row r="7" spans="1:7" ht="14.25">
      <c r="A7" s="166" t="s">
        <v>369</v>
      </c>
      <c r="B7" s="166"/>
      <c r="C7" s="166"/>
      <c r="D7" s="166"/>
      <c r="E7" s="166"/>
      <c r="F7" s="166"/>
      <c r="G7" s="166"/>
    </row>
    <row r="8" spans="1:7" ht="13.5" customHeight="1">
      <c r="A8" s="4"/>
      <c r="B8" s="4"/>
      <c r="C8" s="4"/>
      <c r="D8" s="4"/>
      <c r="E8" s="4"/>
      <c r="F8" s="4"/>
      <c r="G8" s="4" t="s">
        <v>334</v>
      </c>
    </row>
    <row r="9" spans="1:7" ht="14.25" customHeight="1">
      <c r="A9" s="183" t="s">
        <v>140</v>
      </c>
      <c r="B9" s="184"/>
      <c r="C9" s="185"/>
      <c r="D9" s="7" t="s">
        <v>335</v>
      </c>
      <c r="E9" s="7" t="s">
        <v>336</v>
      </c>
      <c r="F9" s="7" t="s">
        <v>337</v>
      </c>
      <c r="G9" s="7" t="s">
        <v>12</v>
      </c>
    </row>
    <row r="10" spans="1:7" ht="14.25" customHeight="1">
      <c r="A10" s="173" t="s">
        <v>207</v>
      </c>
      <c r="B10" s="173" t="s">
        <v>13</v>
      </c>
      <c r="C10" s="8" t="s">
        <v>177</v>
      </c>
      <c r="D10" s="109">
        <v>72800000</v>
      </c>
      <c r="E10" s="109">
        <v>72149150</v>
      </c>
      <c r="F10" s="109">
        <f>+D10-E10</f>
        <v>650850</v>
      </c>
      <c r="G10" s="109"/>
    </row>
    <row r="11" spans="1:7" ht="14.25" customHeight="1">
      <c r="A11" s="174"/>
      <c r="B11" s="174"/>
      <c r="C11" s="2" t="s">
        <v>178</v>
      </c>
      <c r="D11" s="107"/>
      <c r="E11" s="107"/>
      <c r="F11" s="107">
        <f aca="true" t="shared" si="0" ref="F11:F70">+D11-E11</f>
        <v>0</v>
      </c>
      <c r="G11" s="107"/>
    </row>
    <row r="12" spans="1:7" ht="14.25" customHeight="1">
      <c r="A12" s="174"/>
      <c r="B12" s="174"/>
      <c r="C12" s="2" t="s">
        <v>179</v>
      </c>
      <c r="D12" s="107"/>
      <c r="E12" s="107"/>
      <c r="F12" s="107">
        <f t="shared" si="0"/>
        <v>0</v>
      </c>
      <c r="G12" s="107"/>
    </row>
    <row r="13" spans="1:7" ht="14.25" customHeight="1">
      <c r="A13" s="174"/>
      <c r="B13" s="174"/>
      <c r="C13" s="2" t="s">
        <v>180</v>
      </c>
      <c r="D13" s="107"/>
      <c r="E13" s="107"/>
      <c r="F13" s="107">
        <f t="shared" si="0"/>
        <v>0</v>
      </c>
      <c r="G13" s="107"/>
    </row>
    <row r="14" spans="1:7" ht="14.25" customHeight="1">
      <c r="A14" s="174"/>
      <c r="B14" s="174"/>
      <c r="C14" s="2" t="s">
        <v>36</v>
      </c>
      <c r="D14" s="107"/>
      <c r="E14" s="107"/>
      <c r="F14" s="107">
        <f t="shared" si="0"/>
        <v>0</v>
      </c>
      <c r="G14" s="107"/>
    </row>
    <row r="15" spans="1:7" ht="14.25" customHeight="1">
      <c r="A15" s="174"/>
      <c r="B15" s="174"/>
      <c r="C15" s="2" t="s">
        <v>206</v>
      </c>
      <c r="D15" s="107">
        <f>189650000+28596000</f>
        <v>218246000</v>
      </c>
      <c r="E15" s="107">
        <f>190728616+28832005</f>
        <v>219560621</v>
      </c>
      <c r="F15" s="107">
        <f t="shared" si="0"/>
        <v>-1314621</v>
      </c>
      <c r="G15" s="107"/>
    </row>
    <row r="16" spans="1:7" ht="14.25" customHeight="1">
      <c r="A16" s="174"/>
      <c r="B16" s="174"/>
      <c r="C16" s="2" t="s">
        <v>181</v>
      </c>
      <c r="D16" s="107"/>
      <c r="E16" s="107"/>
      <c r="F16" s="107">
        <f t="shared" si="0"/>
        <v>0</v>
      </c>
      <c r="G16" s="107"/>
    </row>
    <row r="17" spans="1:7" ht="14.25" customHeight="1">
      <c r="A17" s="174"/>
      <c r="B17" s="174"/>
      <c r="C17" s="2" t="s">
        <v>182</v>
      </c>
      <c r="D17" s="107"/>
      <c r="E17" s="107"/>
      <c r="F17" s="107">
        <f t="shared" si="0"/>
        <v>0</v>
      </c>
      <c r="G17" s="107"/>
    </row>
    <row r="18" spans="1:7" ht="14.25" customHeight="1">
      <c r="A18" s="174"/>
      <c r="B18" s="174"/>
      <c r="C18" s="2" t="s">
        <v>119</v>
      </c>
      <c r="D18" s="107"/>
      <c r="E18" s="107"/>
      <c r="F18" s="107">
        <f t="shared" si="0"/>
        <v>0</v>
      </c>
      <c r="G18" s="107"/>
    </row>
    <row r="19" spans="1:7" ht="14.25" customHeight="1">
      <c r="A19" s="174"/>
      <c r="B19" s="174"/>
      <c r="C19" s="2" t="s">
        <v>370</v>
      </c>
      <c r="D19" s="107">
        <v>2524000</v>
      </c>
      <c r="E19" s="107">
        <v>2623540</v>
      </c>
      <c r="F19" s="107">
        <f t="shared" si="0"/>
        <v>-99540</v>
      </c>
      <c r="G19" s="107"/>
    </row>
    <row r="20" spans="1:7" ht="14.25" customHeight="1">
      <c r="A20" s="174"/>
      <c r="B20" s="174"/>
      <c r="C20" s="2" t="s">
        <v>183</v>
      </c>
      <c r="D20" s="107"/>
      <c r="E20" s="107"/>
      <c r="F20" s="107">
        <f t="shared" si="0"/>
        <v>0</v>
      </c>
      <c r="G20" s="107"/>
    </row>
    <row r="21" spans="1:7" ht="14.25" customHeight="1">
      <c r="A21" s="174"/>
      <c r="B21" s="174"/>
      <c r="C21" s="2" t="s">
        <v>55</v>
      </c>
      <c r="D21" s="107">
        <v>290000</v>
      </c>
      <c r="E21" s="107">
        <v>274762</v>
      </c>
      <c r="F21" s="107">
        <f t="shared" si="0"/>
        <v>15238</v>
      </c>
      <c r="G21" s="107"/>
    </row>
    <row r="22" spans="1:7" ht="14.25" customHeight="1">
      <c r="A22" s="174"/>
      <c r="B22" s="174"/>
      <c r="C22" s="2" t="s">
        <v>190</v>
      </c>
      <c r="D22" s="107">
        <v>37200</v>
      </c>
      <c r="E22" s="107">
        <v>37946</v>
      </c>
      <c r="F22" s="107">
        <f t="shared" si="0"/>
        <v>-746</v>
      </c>
      <c r="G22" s="107"/>
    </row>
    <row r="23" spans="1:7" ht="14.25" customHeight="1">
      <c r="A23" s="174"/>
      <c r="B23" s="174"/>
      <c r="C23" s="2" t="s">
        <v>208</v>
      </c>
      <c r="D23" s="107">
        <f>3559937+450000</f>
        <v>4009937</v>
      </c>
      <c r="E23" s="107">
        <v>4579461</v>
      </c>
      <c r="F23" s="107">
        <f t="shared" si="0"/>
        <v>-569524</v>
      </c>
      <c r="G23" s="107"/>
    </row>
    <row r="24" spans="1:7" ht="14.25" customHeight="1">
      <c r="A24" s="174"/>
      <c r="B24" s="174"/>
      <c r="C24" s="2" t="s">
        <v>191</v>
      </c>
      <c r="D24" s="107"/>
      <c r="E24" s="107"/>
      <c r="F24" s="107">
        <f t="shared" si="0"/>
        <v>0</v>
      </c>
      <c r="G24" s="107"/>
    </row>
    <row r="25" spans="1:7" ht="14.25" customHeight="1">
      <c r="A25" s="174"/>
      <c r="B25" s="175"/>
      <c r="C25" s="7" t="s">
        <v>209</v>
      </c>
      <c r="D25" s="108">
        <f>SUM(D10:D24)</f>
        <v>297907137</v>
      </c>
      <c r="E25" s="108">
        <f>SUM(E10:E24)</f>
        <v>299225480</v>
      </c>
      <c r="F25" s="108">
        <f t="shared" si="0"/>
        <v>-1318343</v>
      </c>
      <c r="G25" s="108"/>
    </row>
    <row r="26" spans="1:7" ht="14.25" customHeight="1">
      <c r="A26" s="174"/>
      <c r="B26" s="173" t="s">
        <v>14</v>
      </c>
      <c r="C26" s="2" t="s">
        <v>192</v>
      </c>
      <c r="D26" s="107">
        <v>231208010</v>
      </c>
      <c r="E26" s="107">
        <v>211467953</v>
      </c>
      <c r="F26" s="107">
        <f t="shared" si="0"/>
        <v>19740057</v>
      </c>
      <c r="G26" s="107"/>
    </row>
    <row r="27" spans="1:7" ht="14.25" customHeight="1">
      <c r="A27" s="174"/>
      <c r="B27" s="174"/>
      <c r="C27" s="2" t="s">
        <v>193</v>
      </c>
      <c r="D27" s="107">
        <v>61869000</v>
      </c>
      <c r="E27" s="107">
        <v>60233907</v>
      </c>
      <c r="F27" s="107">
        <f t="shared" si="0"/>
        <v>1635093</v>
      </c>
      <c r="G27" s="107"/>
    </row>
    <row r="28" spans="1:7" ht="14.25" customHeight="1">
      <c r="A28" s="174"/>
      <c r="B28" s="174"/>
      <c r="C28" s="2" t="s">
        <v>194</v>
      </c>
      <c r="D28" s="107">
        <f>38250000-2095000</f>
        <v>36155000</v>
      </c>
      <c r="E28" s="107">
        <f>36112810-1931277</f>
        <v>34181533</v>
      </c>
      <c r="F28" s="107">
        <f t="shared" si="0"/>
        <v>1973467</v>
      </c>
      <c r="G28" s="107"/>
    </row>
    <row r="29" spans="1:7" ht="14.25" customHeight="1">
      <c r="A29" s="174"/>
      <c r="B29" s="174"/>
      <c r="C29" s="2" t="s">
        <v>195</v>
      </c>
      <c r="D29" s="107"/>
      <c r="E29" s="107"/>
      <c r="F29" s="107">
        <f t="shared" si="0"/>
        <v>0</v>
      </c>
      <c r="G29" s="107"/>
    </row>
    <row r="30" spans="1:7" ht="14.25" customHeight="1">
      <c r="A30" s="174"/>
      <c r="B30" s="174"/>
      <c r="C30" s="2" t="s">
        <v>321</v>
      </c>
      <c r="D30" s="107"/>
      <c r="E30" s="107"/>
      <c r="F30" s="107">
        <f t="shared" si="0"/>
        <v>0</v>
      </c>
      <c r="G30" s="107"/>
    </row>
    <row r="31" spans="1:7" ht="14.25" customHeight="1">
      <c r="A31" s="174"/>
      <c r="B31" s="174"/>
      <c r="C31" s="2" t="s">
        <v>371</v>
      </c>
      <c r="D31" s="107">
        <v>2095000</v>
      </c>
      <c r="E31" s="107">
        <v>1931277</v>
      </c>
      <c r="F31" s="107">
        <f t="shared" si="0"/>
        <v>163723</v>
      </c>
      <c r="G31" s="107"/>
    </row>
    <row r="32" spans="1:7" ht="14.25" customHeight="1">
      <c r="A32" s="174"/>
      <c r="B32" s="174"/>
      <c r="C32" s="2" t="s">
        <v>196</v>
      </c>
      <c r="D32" s="107"/>
      <c r="E32" s="107"/>
      <c r="F32" s="107">
        <f t="shared" si="0"/>
        <v>0</v>
      </c>
      <c r="G32" s="107"/>
    </row>
    <row r="33" spans="1:7" ht="14.25" customHeight="1">
      <c r="A33" s="174"/>
      <c r="B33" s="174"/>
      <c r="C33" s="1" t="s">
        <v>210</v>
      </c>
      <c r="D33" s="107">
        <v>2600000</v>
      </c>
      <c r="E33" s="107">
        <v>3474190</v>
      </c>
      <c r="F33" s="107">
        <f t="shared" si="0"/>
        <v>-874190</v>
      </c>
      <c r="G33" s="107"/>
    </row>
    <row r="34" spans="1:7" ht="14.25" customHeight="1">
      <c r="A34" s="174"/>
      <c r="B34" s="174"/>
      <c r="C34" s="2" t="s">
        <v>211</v>
      </c>
      <c r="D34" s="107"/>
      <c r="E34" s="107"/>
      <c r="F34" s="107">
        <f t="shared" si="0"/>
        <v>0</v>
      </c>
      <c r="G34" s="107"/>
    </row>
    <row r="35" spans="1:7" ht="14.25" customHeight="1">
      <c r="A35" s="174"/>
      <c r="B35" s="174"/>
      <c r="C35" s="9" t="s">
        <v>197</v>
      </c>
      <c r="D35" s="132"/>
      <c r="E35" s="132"/>
      <c r="F35" s="132">
        <f t="shared" si="0"/>
        <v>0</v>
      </c>
      <c r="G35" s="132"/>
    </row>
    <row r="36" spans="1:7" ht="14.25" customHeight="1">
      <c r="A36" s="174"/>
      <c r="B36" s="175"/>
      <c r="C36" s="7" t="s">
        <v>212</v>
      </c>
      <c r="D36" s="108">
        <f>SUM(D26:D35)</f>
        <v>333927010</v>
      </c>
      <c r="E36" s="108">
        <f>SUM(E26:E35)</f>
        <v>311288860</v>
      </c>
      <c r="F36" s="108">
        <f t="shared" si="0"/>
        <v>22638150</v>
      </c>
      <c r="G36" s="108"/>
    </row>
    <row r="37" spans="1:7" ht="14.25" customHeight="1">
      <c r="A37" s="175"/>
      <c r="B37" s="176" t="s">
        <v>213</v>
      </c>
      <c r="C37" s="177"/>
      <c r="D37" s="108">
        <f>+D25-D36</f>
        <v>-36019873</v>
      </c>
      <c r="E37" s="108">
        <f>+E25-E36</f>
        <v>-12063380</v>
      </c>
      <c r="F37" s="108">
        <f t="shared" si="0"/>
        <v>-23956493</v>
      </c>
      <c r="G37" s="108"/>
    </row>
    <row r="38" spans="1:7" ht="14.25" customHeight="1">
      <c r="A38" s="178" t="s">
        <v>166</v>
      </c>
      <c r="B38" s="178" t="s">
        <v>13</v>
      </c>
      <c r="C38" s="8" t="s">
        <v>165</v>
      </c>
      <c r="D38" s="109">
        <v>158000000</v>
      </c>
      <c r="E38" s="109">
        <v>158000000</v>
      </c>
      <c r="F38" s="109">
        <f t="shared" si="0"/>
        <v>0</v>
      </c>
      <c r="G38" s="109"/>
    </row>
    <row r="39" spans="1:7" ht="14.25" customHeight="1">
      <c r="A39" s="178"/>
      <c r="B39" s="178"/>
      <c r="C39" s="2" t="s">
        <v>164</v>
      </c>
      <c r="D39" s="107"/>
      <c r="E39" s="107"/>
      <c r="F39" s="107">
        <f t="shared" si="0"/>
        <v>0</v>
      </c>
      <c r="G39" s="107"/>
    </row>
    <row r="40" spans="1:7" ht="14.25" customHeight="1">
      <c r="A40" s="178"/>
      <c r="B40" s="178"/>
      <c r="C40" s="2" t="s">
        <v>163</v>
      </c>
      <c r="D40" s="107"/>
      <c r="E40" s="107"/>
      <c r="F40" s="107">
        <f t="shared" si="0"/>
        <v>0</v>
      </c>
      <c r="G40" s="107"/>
    </row>
    <row r="41" spans="1:7" ht="14.25" customHeight="1">
      <c r="A41" s="178"/>
      <c r="B41" s="178"/>
      <c r="C41" s="2" t="s">
        <v>162</v>
      </c>
      <c r="D41" s="107">
        <v>550000</v>
      </c>
      <c r="E41" s="107">
        <v>541832</v>
      </c>
      <c r="F41" s="107">
        <f t="shared" si="0"/>
        <v>8168</v>
      </c>
      <c r="G41" s="107"/>
    </row>
    <row r="42" spans="1:7" ht="14.25" customHeight="1">
      <c r="A42" s="178"/>
      <c r="B42" s="178"/>
      <c r="C42" s="2" t="s">
        <v>198</v>
      </c>
      <c r="D42" s="107"/>
      <c r="E42" s="107"/>
      <c r="F42" s="107">
        <f t="shared" si="0"/>
        <v>0</v>
      </c>
      <c r="G42" s="107"/>
    </row>
    <row r="43" spans="1:7" ht="14.25" customHeight="1">
      <c r="A43" s="178"/>
      <c r="B43" s="178"/>
      <c r="C43" s="7" t="s">
        <v>161</v>
      </c>
      <c r="D43" s="108">
        <f>SUM(D38:D42)</f>
        <v>158550000</v>
      </c>
      <c r="E43" s="108">
        <f>SUM(E38:E42)</f>
        <v>158541832</v>
      </c>
      <c r="F43" s="108">
        <f t="shared" si="0"/>
        <v>8168</v>
      </c>
      <c r="G43" s="108"/>
    </row>
    <row r="44" spans="1:7" ht="14.25" customHeight="1">
      <c r="A44" s="178"/>
      <c r="B44" s="173" t="s">
        <v>14</v>
      </c>
      <c r="C44" s="10" t="s">
        <v>160</v>
      </c>
      <c r="D44" s="109"/>
      <c r="E44" s="109"/>
      <c r="F44" s="109">
        <f t="shared" si="0"/>
        <v>0</v>
      </c>
      <c r="G44" s="109"/>
    </row>
    <row r="45" spans="1:7" ht="14.25" customHeight="1">
      <c r="A45" s="178"/>
      <c r="B45" s="179"/>
      <c r="C45" s="2" t="s">
        <v>199</v>
      </c>
      <c r="D45" s="107">
        <v>362000000</v>
      </c>
      <c r="E45" s="107"/>
      <c r="F45" s="107">
        <f t="shared" si="0"/>
        <v>362000000</v>
      </c>
      <c r="G45" s="107"/>
    </row>
    <row r="46" spans="1:7" ht="14.25" customHeight="1">
      <c r="A46" s="178"/>
      <c r="B46" s="179"/>
      <c r="C46" s="2" t="s">
        <v>120</v>
      </c>
      <c r="D46" s="107"/>
      <c r="E46" s="107"/>
      <c r="F46" s="107">
        <f t="shared" si="0"/>
        <v>0</v>
      </c>
      <c r="G46" s="107"/>
    </row>
    <row r="47" spans="1:7" ht="14.25" customHeight="1">
      <c r="A47" s="178"/>
      <c r="B47" s="179"/>
      <c r="C47" s="2" t="s">
        <v>122</v>
      </c>
      <c r="D47" s="107"/>
      <c r="E47" s="107"/>
      <c r="F47" s="107">
        <f t="shared" si="0"/>
        <v>0</v>
      </c>
      <c r="G47" s="107"/>
    </row>
    <row r="48" spans="1:7" ht="14.25" customHeight="1">
      <c r="A48" s="178"/>
      <c r="B48" s="179"/>
      <c r="C48" s="2" t="s">
        <v>200</v>
      </c>
      <c r="D48" s="107">
        <f>3300000+181600000</f>
        <v>184900000</v>
      </c>
      <c r="E48" s="107">
        <f>3239182+542669833</f>
        <v>545909015</v>
      </c>
      <c r="F48" s="107">
        <f t="shared" si="0"/>
        <v>-361009015</v>
      </c>
      <c r="G48" s="107"/>
    </row>
    <row r="49" spans="1:7" ht="14.25" customHeight="1">
      <c r="A49" s="178"/>
      <c r="B49" s="180"/>
      <c r="C49" s="7" t="s">
        <v>159</v>
      </c>
      <c r="D49" s="108">
        <f>SUM(D44:D48)</f>
        <v>546900000</v>
      </c>
      <c r="E49" s="108">
        <f>SUM(E44:E48)</f>
        <v>545909015</v>
      </c>
      <c r="F49" s="108">
        <f t="shared" si="0"/>
        <v>990985</v>
      </c>
      <c r="G49" s="108"/>
    </row>
    <row r="50" spans="1:7" ht="14.25" customHeight="1">
      <c r="A50" s="178"/>
      <c r="B50" s="181" t="s">
        <v>158</v>
      </c>
      <c r="C50" s="181"/>
      <c r="D50" s="108">
        <f>+D43-D49</f>
        <v>-388350000</v>
      </c>
      <c r="E50" s="108">
        <f>+E43-E49</f>
        <v>-387367183</v>
      </c>
      <c r="F50" s="108">
        <f t="shared" si="0"/>
        <v>-982817</v>
      </c>
      <c r="G50" s="108"/>
    </row>
    <row r="51" spans="1:7" ht="14.25" customHeight="1">
      <c r="A51" s="173" t="s">
        <v>215</v>
      </c>
      <c r="B51" s="173" t="s">
        <v>15</v>
      </c>
      <c r="C51" s="1" t="s">
        <v>157</v>
      </c>
      <c r="D51" s="137"/>
      <c r="E51" s="107"/>
      <c r="F51" s="107">
        <f t="shared" si="0"/>
        <v>0</v>
      </c>
      <c r="G51" s="110"/>
    </row>
    <row r="52" spans="1:7" ht="14.25" customHeight="1">
      <c r="A52" s="174"/>
      <c r="B52" s="192"/>
      <c r="C52" s="1" t="s">
        <v>156</v>
      </c>
      <c r="D52" s="137">
        <v>360000000</v>
      </c>
      <c r="E52" s="107">
        <v>480000000</v>
      </c>
      <c r="F52" s="107">
        <f t="shared" si="0"/>
        <v>-120000000</v>
      </c>
      <c r="G52" s="110"/>
    </row>
    <row r="53" spans="1:7" ht="14.25" customHeight="1">
      <c r="A53" s="174"/>
      <c r="B53" s="192"/>
      <c r="C53" s="1" t="s">
        <v>338</v>
      </c>
      <c r="D53" s="137"/>
      <c r="E53" s="107"/>
      <c r="F53" s="107">
        <f t="shared" si="0"/>
        <v>0</v>
      </c>
      <c r="G53" s="110"/>
    </row>
    <row r="54" spans="1:7" ht="14.25" customHeight="1">
      <c r="A54" s="174"/>
      <c r="B54" s="192"/>
      <c r="C54" s="2" t="s">
        <v>324</v>
      </c>
      <c r="D54" s="107"/>
      <c r="E54" s="107"/>
      <c r="F54" s="107">
        <f t="shared" si="0"/>
        <v>0</v>
      </c>
      <c r="G54" s="107"/>
    </row>
    <row r="55" spans="1:7" ht="14.25" customHeight="1">
      <c r="A55" s="174"/>
      <c r="B55" s="192"/>
      <c r="C55" s="1" t="s">
        <v>155</v>
      </c>
      <c r="D55" s="107"/>
      <c r="E55" s="107"/>
      <c r="F55" s="107">
        <f t="shared" si="0"/>
        <v>0</v>
      </c>
      <c r="G55" s="107"/>
    </row>
    <row r="56" spans="1:7" ht="14.25" customHeight="1">
      <c r="A56" s="174"/>
      <c r="B56" s="192"/>
      <c r="C56" s="2" t="s">
        <v>201</v>
      </c>
      <c r="D56" s="107"/>
      <c r="E56" s="107"/>
      <c r="F56" s="107">
        <f t="shared" si="0"/>
        <v>0</v>
      </c>
      <c r="G56" s="107"/>
    </row>
    <row r="57" spans="1:7" ht="14.25" customHeight="1">
      <c r="A57" s="174"/>
      <c r="B57" s="193"/>
      <c r="C57" s="7" t="s">
        <v>339</v>
      </c>
      <c r="D57" s="108">
        <f>SUM(D51:D56)</f>
        <v>360000000</v>
      </c>
      <c r="E57" s="108">
        <f>SUM(E51:E56)</f>
        <v>480000000</v>
      </c>
      <c r="F57" s="108">
        <f t="shared" si="0"/>
        <v>-120000000</v>
      </c>
      <c r="G57" s="108"/>
    </row>
    <row r="58" spans="1:7" ht="14.25" customHeight="1">
      <c r="A58" s="174"/>
      <c r="B58" s="173" t="s">
        <v>14</v>
      </c>
      <c r="C58" s="2" t="s">
        <v>154</v>
      </c>
      <c r="D58" s="107"/>
      <c r="E58" s="107">
        <v>120000000</v>
      </c>
      <c r="F58" s="107">
        <f t="shared" si="0"/>
        <v>-120000000</v>
      </c>
      <c r="G58" s="107"/>
    </row>
    <row r="59" spans="1:7" ht="14.25" customHeight="1">
      <c r="A59" s="174"/>
      <c r="B59" s="192"/>
      <c r="C59" s="2" t="s">
        <v>340</v>
      </c>
      <c r="D59" s="107"/>
      <c r="E59" s="107"/>
      <c r="F59" s="107">
        <f t="shared" si="0"/>
        <v>0</v>
      </c>
      <c r="G59" s="107"/>
    </row>
    <row r="60" spans="1:7" ht="14.25" customHeight="1">
      <c r="A60" s="174"/>
      <c r="B60" s="192"/>
      <c r="C60" s="2" t="s">
        <v>330</v>
      </c>
      <c r="D60" s="107"/>
      <c r="E60" s="107"/>
      <c r="F60" s="107">
        <f t="shared" si="0"/>
        <v>0</v>
      </c>
      <c r="G60" s="107"/>
    </row>
    <row r="61" spans="1:7" ht="14.25" customHeight="1">
      <c r="A61" s="174"/>
      <c r="B61" s="192"/>
      <c r="C61" s="2" t="s">
        <v>152</v>
      </c>
      <c r="D61" s="107"/>
      <c r="E61" s="107"/>
      <c r="F61" s="107">
        <f t="shared" si="0"/>
        <v>0</v>
      </c>
      <c r="G61" s="107"/>
    </row>
    <row r="62" spans="1:7" ht="14.25" customHeight="1">
      <c r="A62" s="174"/>
      <c r="B62" s="192"/>
      <c r="C62" s="2" t="s">
        <v>202</v>
      </c>
      <c r="D62" s="107"/>
      <c r="E62" s="107"/>
      <c r="F62" s="107">
        <f t="shared" si="0"/>
        <v>0</v>
      </c>
      <c r="G62" s="107"/>
    </row>
    <row r="63" spans="1:7" ht="14.25" customHeight="1">
      <c r="A63" s="174"/>
      <c r="B63" s="193"/>
      <c r="C63" s="7" t="s">
        <v>216</v>
      </c>
      <c r="D63" s="108">
        <f>SUM(D58:D62)</f>
        <v>0</v>
      </c>
      <c r="E63" s="108">
        <f>SUM(E58:E62)</f>
        <v>120000000</v>
      </c>
      <c r="F63" s="108">
        <f t="shared" si="0"/>
        <v>-120000000</v>
      </c>
      <c r="G63" s="108"/>
    </row>
    <row r="64" spans="1:7" ht="14.25" customHeight="1">
      <c r="A64" s="175"/>
      <c r="B64" s="181" t="s">
        <v>217</v>
      </c>
      <c r="C64" s="181"/>
      <c r="D64" s="108">
        <f>+D57-D63</f>
        <v>360000000</v>
      </c>
      <c r="E64" s="108">
        <f>+E57-E63</f>
        <v>360000000</v>
      </c>
      <c r="F64" s="108">
        <f t="shared" si="0"/>
        <v>0</v>
      </c>
      <c r="G64" s="108"/>
    </row>
    <row r="65" spans="1:7" ht="14.25" customHeight="1">
      <c r="A65" s="186" t="s">
        <v>22</v>
      </c>
      <c r="B65" s="186"/>
      <c r="C65" s="186"/>
      <c r="D65" s="171">
        <v>0</v>
      </c>
      <c r="E65" s="171">
        <v>0</v>
      </c>
      <c r="F65" s="182">
        <f t="shared" si="0"/>
        <v>0</v>
      </c>
      <c r="G65" s="109"/>
    </row>
    <row r="66" spans="1:7" ht="14.25" customHeight="1">
      <c r="A66" s="11"/>
      <c r="B66" s="12"/>
      <c r="C66" s="13"/>
      <c r="D66" s="172"/>
      <c r="E66" s="172"/>
      <c r="F66" s="172">
        <f t="shared" si="0"/>
        <v>0</v>
      </c>
      <c r="G66" s="132"/>
    </row>
    <row r="67" spans="1:7" ht="14.25" customHeight="1">
      <c r="A67" s="181" t="s">
        <v>203</v>
      </c>
      <c r="B67" s="181"/>
      <c r="C67" s="181"/>
      <c r="D67" s="108">
        <f>+D37+D50+D64-D65</f>
        <v>-64369873</v>
      </c>
      <c r="E67" s="108">
        <f>+E37+E50+E64-E65</f>
        <v>-39430563</v>
      </c>
      <c r="F67" s="108">
        <f t="shared" si="0"/>
        <v>-24939310</v>
      </c>
      <c r="G67" s="108"/>
    </row>
    <row r="68" spans="1:7" s="15" customFormat="1" ht="14.25" customHeight="1">
      <c r="A68" s="14"/>
      <c r="B68" s="14"/>
      <c r="C68" s="14"/>
      <c r="D68" s="138"/>
      <c r="E68" s="138"/>
      <c r="F68" s="138">
        <f t="shared" si="0"/>
        <v>0</v>
      </c>
      <c r="G68" s="138"/>
    </row>
    <row r="69" spans="1:7" ht="14.25" customHeight="1" thickBot="1">
      <c r="A69" s="186" t="s">
        <v>204</v>
      </c>
      <c r="B69" s="186"/>
      <c r="C69" s="186"/>
      <c r="D69" s="109">
        <v>0</v>
      </c>
      <c r="E69" s="109">
        <v>136013739</v>
      </c>
      <c r="F69" s="108">
        <f t="shared" si="0"/>
        <v>-136013739</v>
      </c>
      <c r="G69" s="108"/>
    </row>
    <row r="70" spans="1:7" ht="14.25" customHeight="1" thickBot="1">
      <c r="A70" s="187" t="s">
        <v>205</v>
      </c>
      <c r="B70" s="188"/>
      <c r="C70" s="189"/>
      <c r="D70" s="139">
        <f>+D67+D69</f>
        <v>-64369873</v>
      </c>
      <c r="E70" s="111">
        <f>+E67+E69</f>
        <v>96583176</v>
      </c>
      <c r="F70" s="106">
        <f t="shared" si="0"/>
        <v>-160953049</v>
      </c>
      <c r="G70" s="108"/>
    </row>
    <row r="71" spans="1:7" ht="30" customHeight="1">
      <c r="A71" s="190" t="s">
        <v>150</v>
      </c>
      <c r="B71" s="190"/>
      <c r="C71" s="190"/>
      <c r="D71" s="190"/>
      <c r="E71" s="190"/>
      <c r="F71" s="191"/>
      <c r="G71" s="191"/>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password="C6C5" sheet="1"/>
  <mergeCells count="27">
    <mergeCell ref="A7:G7"/>
    <mergeCell ref="A9:C9"/>
    <mergeCell ref="A69:C69"/>
    <mergeCell ref="A70:C70"/>
    <mergeCell ref="A71:G71"/>
    <mergeCell ref="A51:A64"/>
    <mergeCell ref="B51:B57"/>
    <mergeCell ref="B58:B63"/>
    <mergeCell ref="B64:C64"/>
    <mergeCell ref="A65:C65"/>
    <mergeCell ref="A38:A50"/>
    <mergeCell ref="B38:B43"/>
    <mergeCell ref="B44:B49"/>
    <mergeCell ref="B50:C50"/>
    <mergeCell ref="F65:F66"/>
    <mergeCell ref="A67:C67"/>
    <mergeCell ref="D65:D66"/>
    <mergeCell ref="A1:B1"/>
    <mergeCell ref="F1:G1"/>
    <mergeCell ref="E4:G4"/>
    <mergeCell ref="A5:G5"/>
    <mergeCell ref="A3:G3"/>
    <mergeCell ref="E65:E66"/>
    <mergeCell ref="A10:A37"/>
    <mergeCell ref="B10:B25"/>
    <mergeCell ref="B26:B36"/>
    <mergeCell ref="B37:C37"/>
  </mergeCells>
  <printOptions horizontalCentered="1"/>
  <pageMargins left="0" right="0" top="0" bottom="0" header="0" footer="0"/>
  <pageSetup firstPageNumber="1" useFirstPageNumber="1" horizontalDpi="300" verticalDpi="300" orientation="portrait" paperSize="9" scale="73" r:id="rId4"/>
  <headerFooter scaleWithDoc="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2:I73"/>
  <sheetViews>
    <sheetView view="pageBreakPreview" zoomScaleSheetLayoutView="100" zoomScalePageLayoutView="0" workbookViewId="0" topLeftCell="A1">
      <selection activeCell="I73" sqref="I73"/>
    </sheetView>
  </sheetViews>
  <sheetFormatPr defaultColWidth="9.00390625" defaultRowHeight="13.5"/>
  <cols>
    <col min="1" max="1" width="3.75390625" style="3" customWidth="1"/>
    <col min="2" max="2" width="3.375" style="3" customWidth="1"/>
    <col min="3" max="3" width="36.125" style="3" customWidth="1"/>
    <col min="4" max="7" width="8.125" style="3" customWidth="1"/>
    <col min="8" max="8" width="8.125" style="4" customWidth="1"/>
    <col min="9" max="9" width="8.125" style="3" customWidth="1"/>
    <col min="10" max="16384" width="9.00390625" style="3" customWidth="1"/>
  </cols>
  <sheetData>
    <row r="1" ht="21.75" customHeight="1"/>
    <row r="2" spans="1:9" ht="16.5">
      <c r="A2" s="4"/>
      <c r="B2" s="4"/>
      <c r="C2" s="4"/>
      <c r="D2" s="16"/>
      <c r="E2" s="16"/>
      <c r="F2" s="16"/>
      <c r="G2" s="16"/>
      <c r="H2" s="17"/>
      <c r="I2" s="18" t="s">
        <v>33</v>
      </c>
    </row>
    <row r="3" spans="1:9" ht="14.25">
      <c r="A3" s="166" t="s">
        <v>174</v>
      </c>
      <c r="B3" s="166"/>
      <c r="C3" s="166"/>
      <c r="D3" s="166"/>
      <c r="E3" s="166"/>
      <c r="F3" s="166"/>
      <c r="G3" s="166"/>
      <c r="H3" s="166"/>
      <c r="I3" s="166"/>
    </row>
    <row r="4" spans="1:9" ht="14.25">
      <c r="A4" s="19"/>
      <c r="B4" s="19"/>
      <c r="C4" s="19"/>
      <c r="D4" s="4"/>
      <c r="E4" s="4"/>
      <c r="F4" s="4"/>
      <c r="G4" s="4"/>
      <c r="I4" s="4"/>
    </row>
    <row r="5" spans="1:9" ht="14.25">
      <c r="A5" s="194" t="s">
        <v>368</v>
      </c>
      <c r="B5" s="194"/>
      <c r="C5" s="194"/>
      <c r="D5" s="194"/>
      <c r="E5" s="194"/>
      <c r="F5" s="194"/>
      <c r="G5" s="194"/>
      <c r="H5" s="194"/>
      <c r="I5" s="194"/>
    </row>
    <row r="6" spans="1:9" ht="14.25">
      <c r="A6" s="20"/>
      <c r="B6" s="20"/>
      <c r="C6" s="20"/>
      <c r="D6" s="20"/>
      <c r="E6" s="20"/>
      <c r="F6" s="20"/>
      <c r="G6" s="20"/>
      <c r="H6" s="20"/>
      <c r="I6" s="20" t="s">
        <v>334</v>
      </c>
    </row>
    <row r="7" spans="1:9" ht="14.25">
      <c r="A7" s="195" t="s">
        <v>140</v>
      </c>
      <c r="B7" s="196"/>
      <c r="C7" s="197"/>
      <c r="D7" s="201" t="s">
        <v>16</v>
      </c>
      <c r="E7" s="201" t="s">
        <v>17</v>
      </c>
      <c r="F7" s="201" t="s">
        <v>18</v>
      </c>
      <c r="G7" s="201" t="s">
        <v>19</v>
      </c>
      <c r="H7" s="203" t="s">
        <v>320</v>
      </c>
      <c r="I7" s="201" t="s">
        <v>21</v>
      </c>
    </row>
    <row r="8" spans="1:9" ht="8.25" customHeight="1">
      <c r="A8" s="198"/>
      <c r="B8" s="199"/>
      <c r="C8" s="200"/>
      <c r="D8" s="202"/>
      <c r="E8" s="202"/>
      <c r="F8" s="202"/>
      <c r="G8" s="202"/>
      <c r="H8" s="202"/>
      <c r="I8" s="202"/>
    </row>
    <row r="9" spans="1:9" ht="14.25" customHeight="1">
      <c r="A9" s="173" t="s">
        <v>207</v>
      </c>
      <c r="B9" s="178" t="s">
        <v>13</v>
      </c>
      <c r="C9" s="8" t="s">
        <v>177</v>
      </c>
      <c r="D9" s="140">
        <v>72149150</v>
      </c>
      <c r="E9" s="140"/>
      <c r="F9" s="140"/>
      <c r="G9" s="140">
        <f>SUM(D9:F9)</f>
        <v>72149150</v>
      </c>
      <c r="H9" s="142"/>
      <c r="I9" s="140">
        <f>+G9-H9</f>
        <v>72149150</v>
      </c>
    </row>
    <row r="10" spans="1:9" ht="14.25" customHeight="1">
      <c r="A10" s="174"/>
      <c r="B10" s="178"/>
      <c r="C10" s="2" t="s">
        <v>178</v>
      </c>
      <c r="D10" s="141"/>
      <c r="E10" s="141"/>
      <c r="F10" s="141"/>
      <c r="G10" s="141">
        <f aca="true" t="shared" si="0" ref="G10:G34">SUM(D10:F10)</f>
        <v>0</v>
      </c>
      <c r="H10" s="143"/>
      <c r="I10" s="141">
        <f aca="true" t="shared" si="1" ref="I10:I34">+G10-H10</f>
        <v>0</v>
      </c>
    </row>
    <row r="11" spans="1:9" ht="14.25" customHeight="1">
      <c r="A11" s="174"/>
      <c r="B11" s="178"/>
      <c r="C11" s="2" t="s">
        <v>179</v>
      </c>
      <c r="D11" s="141"/>
      <c r="E11" s="141"/>
      <c r="F11" s="141"/>
      <c r="G11" s="141">
        <f t="shared" si="0"/>
        <v>0</v>
      </c>
      <c r="H11" s="143"/>
      <c r="I11" s="141">
        <f t="shared" si="1"/>
        <v>0</v>
      </c>
    </row>
    <row r="12" spans="1:9" ht="14.25" customHeight="1">
      <c r="A12" s="174"/>
      <c r="B12" s="178"/>
      <c r="C12" s="2" t="s">
        <v>180</v>
      </c>
      <c r="D12" s="141"/>
      <c r="E12" s="141"/>
      <c r="F12" s="141"/>
      <c r="G12" s="141">
        <f t="shared" si="0"/>
        <v>0</v>
      </c>
      <c r="H12" s="143"/>
      <c r="I12" s="141">
        <f t="shared" si="1"/>
        <v>0</v>
      </c>
    </row>
    <row r="13" spans="1:9" ht="14.25" customHeight="1">
      <c r="A13" s="174"/>
      <c r="B13" s="178"/>
      <c r="C13" s="2" t="s">
        <v>218</v>
      </c>
      <c r="D13" s="141"/>
      <c r="E13" s="141"/>
      <c r="F13" s="141"/>
      <c r="G13" s="141">
        <f t="shared" si="0"/>
        <v>0</v>
      </c>
      <c r="H13" s="143"/>
      <c r="I13" s="141">
        <f t="shared" si="1"/>
        <v>0</v>
      </c>
    </row>
    <row r="14" spans="1:9" ht="14.25" customHeight="1">
      <c r="A14" s="174"/>
      <c r="B14" s="178"/>
      <c r="C14" s="2" t="s">
        <v>229</v>
      </c>
      <c r="D14" s="141">
        <v>219560621</v>
      </c>
      <c r="E14" s="141"/>
      <c r="F14" s="141"/>
      <c r="G14" s="141">
        <f t="shared" si="0"/>
        <v>219560621</v>
      </c>
      <c r="H14" s="143"/>
      <c r="I14" s="141">
        <f t="shared" si="1"/>
        <v>219560621</v>
      </c>
    </row>
    <row r="15" spans="1:9" ht="14.25" customHeight="1">
      <c r="A15" s="174"/>
      <c r="B15" s="178"/>
      <c r="C15" s="2" t="s">
        <v>181</v>
      </c>
      <c r="D15" s="141"/>
      <c r="E15" s="141"/>
      <c r="F15" s="141"/>
      <c r="G15" s="141">
        <f t="shared" si="0"/>
        <v>0</v>
      </c>
      <c r="H15" s="143"/>
      <c r="I15" s="141">
        <f t="shared" si="1"/>
        <v>0</v>
      </c>
    </row>
    <row r="16" spans="1:9" ht="14.25" customHeight="1">
      <c r="A16" s="174"/>
      <c r="B16" s="178"/>
      <c r="C16" s="2" t="s">
        <v>182</v>
      </c>
      <c r="D16" s="141"/>
      <c r="E16" s="141"/>
      <c r="F16" s="141"/>
      <c r="G16" s="141">
        <f t="shared" si="0"/>
        <v>0</v>
      </c>
      <c r="H16" s="143"/>
      <c r="I16" s="141">
        <f t="shared" si="1"/>
        <v>0</v>
      </c>
    </row>
    <row r="17" spans="1:9" ht="14.25" customHeight="1">
      <c r="A17" s="174"/>
      <c r="B17" s="178"/>
      <c r="C17" s="2" t="s">
        <v>119</v>
      </c>
      <c r="D17" s="141"/>
      <c r="E17" s="141"/>
      <c r="F17" s="141"/>
      <c r="G17" s="141">
        <f t="shared" si="0"/>
        <v>0</v>
      </c>
      <c r="H17" s="143"/>
      <c r="I17" s="141">
        <f t="shared" si="1"/>
        <v>0</v>
      </c>
    </row>
    <row r="18" spans="1:9" ht="14.25" customHeight="1">
      <c r="A18" s="174"/>
      <c r="B18" s="178"/>
      <c r="C18" s="2" t="s">
        <v>370</v>
      </c>
      <c r="D18" s="141">
        <v>2623540</v>
      </c>
      <c r="E18" s="141"/>
      <c r="F18" s="141"/>
      <c r="G18" s="141">
        <f t="shared" si="0"/>
        <v>2623540</v>
      </c>
      <c r="H18" s="144"/>
      <c r="I18" s="141">
        <f t="shared" si="1"/>
        <v>2623540</v>
      </c>
    </row>
    <row r="19" spans="1:9" ht="14.25" customHeight="1">
      <c r="A19" s="174"/>
      <c r="B19" s="178"/>
      <c r="C19" s="2" t="s">
        <v>183</v>
      </c>
      <c r="D19" s="141"/>
      <c r="E19" s="141"/>
      <c r="F19" s="141"/>
      <c r="G19" s="141">
        <f t="shared" si="0"/>
        <v>0</v>
      </c>
      <c r="H19" s="143"/>
      <c r="I19" s="141">
        <f t="shared" si="1"/>
        <v>0</v>
      </c>
    </row>
    <row r="20" spans="1:9" ht="14.25" customHeight="1">
      <c r="A20" s="174"/>
      <c r="B20" s="178"/>
      <c r="C20" s="2" t="s">
        <v>55</v>
      </c>
      <c r="D20" s="141">
        <v>274762</v>
      </c>
      <c r="E20" s="141"/>
      <c r="F20" s="141"/>
      <c r="G20" s="141">
        <f t="shared" si="0"/>
        <v>274762</v>
      </c>
      <c r="H20" s="143"/>
      <c r="I20" s="141">
        <f t="shared" si="1"/>
        <v>274762</v>
      </c>
    </row>
    <row r="21" spans="1:9" ht="14.25" customHeight="1">
      <c r="A21" s="174"/>
      <c r="B21" s="178"/>
      <c r="C21" s="2" t="s">
        <v>219</v>
      </c>
      <c r="D21" s="141">
        <v>37946</v>
      </c>
      <c r="E21" s="141"/>
      <c r="F21" s="141"/>
      <c r="G21" s="141">
        <f t="shared" si="0"/>
        <v>37946</v>
      </c>
      <c r="H21" s="143"/>
      <c r="I21" s="141">
        <f t="shared" si="1"/>
        <v>37946</v>
      </c>
    </row>
    <row r="22" spans="1:9" ht="14.25" customHeight="1">
      <c r="A22" s="174"/>
      <c r="B22" s="178"/>
      <c r="C22" s="2" t="s">
        <v>208</v>
      </c>
      <c r="D22" s="141">
        <v>4579461</v>
      </c>
      <c r="E22" s="141"/>
      <c r="F22" s="141"/>
      <c r="G22" s="141">
        <f t="shared" si="0"/>
        <v>4579461</v>
      </c>
      <c r="H22" s="143"/>
      <c r="I22" s="141">
        <f t="shared" si="1"/>
        <v>4579461</v>
      </c>
    </row>
    <row r="23" spans="1:9" ht="14.25" customHeight="1">
      <c r="A23" s="174"/>
      <c r="B23" s="178"/>
      <c r="C23" s="2" t="s">
        <v>220</v>
      </c>
      <c r="D23" s="141"/>
      <c r="E23" s="141"/>
      <c r="F23" s="141"/>
      <c r="G23" s="141">
        <f t="shared" si="0"/>
        <v>0</v>
      </c>
      <c r="H23" s="143"/>
      <c r="I23" s="141">
        <f t="shared" si="1"/>
        <v>0</v>
      </c>
    </row>
    <row r="24" spans="1:9" ht="14.25" customHeight="1">
      <c r="A24" s="174"/>
      <c r="B24" s="178"/>
      <c r="C24" s="7" t="s">
        <v>209</v>
      </c>
      <c r="D24" s="145">
        <f aca="true" t="shared" si="2" ref="D24:I24">SUM(D9:D23)</f>
        <v>299225480</v>
      </c>
      <c r="E24" s="145">
        <f t="shared" si="2"/>
        <v>0</v>
      </c>
      <c r="F24" s="145">
        <f t="shared" si="2"/>
        <v>0</v>
      </c>
      <c r="G24" s="145">
        <f t="shared" si="2"/>
        <v>299225480</v>
      </c>
      <c r="H24" s="145">
        <f t="shared" si="2"/>
        <v>0</v>
      </c>
      <c r="I24" s="145">
        <f t="shared" si="2"/>
        <v>299225480</v>
      </c>
    </row>
    <row r="25" spans="1:9" ht="14.25" customHeight="1">
      <c r="A25" s="174"/>
      <c r="B25" s="174" t="s">
        <v>14</v>
      </c>
      <c r="C25" s="1" t="s">
        <v>221</v>
      </c>
      <c r="D25" s="143">
        <v>211467953</v>
      </c>
      <c r="E25" s="143"/>
      <c r="F25" s="143"/>
      <c r="G25" s="143">
        <f t="shared" si="0"/>
        <v>211467953</v>
      </c>
      <c r="H25" s="143"/>
      <c r="I25" s="143">
        <f t="shared" si="1"/>
        <v>211467953</v>
      </c>
    </row>
    <row r="26" spans="1:9" ht="14.25" customHeight="1">
      <c r="A26" s="174"/>
      <c r="B26" s="174"/>
      <c r="C26" s="1" t="s">
        <v>222</v>
      </c>
      <c r="D26" s="143">
        <v>60233907</v>
      </c>
      <c r="E26" s="143"/>
      <c r="F26" s="143"/>
      <c r="G26" s="143">
        <f t="shared" si="0"/>
        <v>60233907</v>
      </c>
      <c r="H26" s="143"/>
      <c r="I26" s="143">
        <f t="shared" si="1"/>
        <v>60233907</v>
      </c>
    </row>
    <row r="27" spans="1:9" ht="14.25" customHeight="1">
      <c r="A27" s="174"/>
      <c r="B27" s="174"/>
      <c r="C27" s="1" t="s">
        <v>223</v>
      </c>
      <c r="D27" s="143">
        <v>34181533</v>
      </c>
      <c r="E27" s="143"/>
      <c r="F27" s="143"/>
      <c r="G27" s="143">
        <f t="shared" si="0"/>
        <v>34181533</v>
      </c>
      <c r="H27" s="143"/>
      <c r="I27" s="143">
        <f t="shared" si="1"/>
        <v>34181533</v>
      </c>
    </row>
    <row r="28" spans="1:9" ht="14.25" customHeight="1">
      <c r="A28" s="174"/>
      <c r="B28" s="174"/>
      <c r="C28" s="1" t="s">
        <v>224</v>
      </c>
      <c r="D28" s="143"/>
      <c r="E28" s="143"/>
      <c r="F28" s="143"/>
      <c r="G28" s="143">
        <f t="shared" si="0"/>
        <v>0</v>
      </c>
      <c r="H28" s="143"/>
      <c r="I28" s="143">
        <f t="shared" si="1"/>
        <v>0</v>
      </c>
    </row>
    <row r="29" spans="1:9" ht="14.25" customHeight="1">
      <c r="A29" s="174"/>
      <c r="B29" s="174"/>
      <c r="C29" s="1" t="s">
        <v>321</v>
      </c>
      <c r="D29" s="143"/>
      <c r="E29" s="143"/>
      <c r="F29" s="143"/>
      <c r="G29" s="143">
        <f t="shared" si="0"/>
        <v>0</v>
      </c>
      <c r="H29" s="143"/>
      <c r="I29" s="143">
        <f t="shared" si="1"/>
        <v>0</v>
      </c>
    </row>
    <row r="30" spans="1:9" ht="14.25" customHeight="1">
      <c r="A30" s="174"/>
      <c r="B30" s="174"/>
      <c r="C30" s="1" t="s">
        <v>371</v>
      </c>
      <c r="D30" s="143">
        <v>1931277</v>
      </c>
      <c r="E30" s="143"/>
      <c r="F30" s="143"/>
      <c r="G30" s="143">
        <f t="shared" si="0"/>
        <v>1931277</v>
      </c>
      <c r="H30" s="143"/>
      <c r="I30" s="143">
        <f t="shared" si="1"/>
        <v>1931277</v>
      </c>
    </row>
    <row r="31" spans="1:9" ht="14.25" customHeight="1">
      <c r="A31" s="174"/>
      <c r="B31" s="174"/>
      <c r="C31" s="1" t="s">
        <v>225</v>
      </c>
      <c r="D31" s="143"/>
      <c r="E31" s="143"/>
      <c r="F31" s="143"/>
      <c r="G31" s="143">
        <f t="shared" si="0"/>
        <v>0</v>
      </c>
      <c r="H31" s="143"/>
      <c r="I31" s="143">
        <f t="shared" si="1"/>
        <v>0</v>
      </c>
    </row>
    <row r="32" spans="1:9" ht="14.25" customHeight="1">
      <c r="A32" s="174"/>
      <c r="B32" s="174"/>
      <c r="C32" s="1" t="s">
        <v>210</v>
      </c>
      <c r="D32" s="143">
        <v>3474190</v>
      </c>
      <c r="E32" s="143"/>
      <c r="F32" s="143"/>
      <c r="G32" s="143">
        <f t="shared" si="0"/>
        <v>3474190</v>
      </c>
      <c r="H32" s="143"/>
      <c r="I32" s="143">
        <f t="shared" si="1"/>
        <v>3474190</v>
      </c>
    </row>
    <row r="33" spans="1:9" ht="14.25" customHeight="1">
      <c r="A33" s="174"/>
      <c r="B33" s="174"/>
      <c r="C33" s="1" t="s">
        <v>211</v>
      </c>
      <c r="D33" s="143"/>
      <c r="E33" s="143"/>
      <c r="F33" s="143"/>
      <c r="G33" s="143">
        <f t="shared" si="0"/>
        <v>0</v>
      </c>
      <c r="H33" s="143"/>
      <c r="I33" s="143">
        <f t="shared" si="1"/>
        <v>0</v>
      </c>
    </row>
    <row r="34" spans="1:9" ht="14.25" customHeight="1">
      <c r="A34" s="174"/>
      <c r="B34" s="174"/>
      <c r="C34" s="1" t="s">
        <v>226</v>
      </c>
      <c r="D34" s="143"/>
      <c r="E34" s="143"/>
      <c r="F34" s="143"/>
      <c r="G34" s="143">
        <f t="shared" si="0"/>
        <v>0</v>
      </c>
      <c r="H34" s="143"/>
      <c r="I34" s="143">
        <f t="shared" si="1"/>
        <v>0</v>
      </c>
    </row>
    <row r="35" spans="1:9" ht="14.25" customHeight="1">
      <c r="A35" s="174"/>
      <c r="B35" s="175"/>
      <c r="C35" s="7" t="s">
        <v>230</v>
      </c>
      <c r="D35" s="145">
        <f aca="true" t="shared" si="3" ref="D35:I35">SUM(D25:D34)</f>
        <v>311288860</v>
      </c>
      <c r="E35" s="145">
        <f t="shared" si="3"/>
        <v>0</v>
      </c>
      <c r="F35" s="145">
        <f t="shared" si="3"/>
        <v>0</v>
      </c>
      <c r="G35" s="145">
        <f t="shared" si="3"/>
        <v>311288860</v>
      </c>
      <c r="H35" s="145">
        <f t="shared" si="3"/>
        <v>0</v>
      </c>
      <c r="I35" s="145">
        <f t="shared" si="3"/>
        <v>311288860</v>
      </c>
    </row>
    <row r="36" spans="1:9" ht="14.25" customHeight="1">
      <c r="A36" s="175"/>
      <c r="B36" s="183" t="s">
        <v>231</v>
      </c>
      <c r="C36" s="185"/>
      <c r="D36" s="148">
        <f aca="true" t="shared" si="4" ref="D36:I36">+D24-D35</f>
        <v>-12063380</v>
      </c>
      <c r="E36" s="148">
        <f t="shared" si="4"/>
        <v>0</v>
      </c>
      <c r="F36" s="145">
        <f t="shared" si="4"/>
        <v>0</v>
      </c>
      <c r="G36" s="145">
        <f t="shared" si="4"/>
        <v>-12063380</v>
      </c>
      <c r="H36" s="145">
        <f t="shared" si="4"/>
        <v>0</v>
      </c>
      <c r="I36" s="145">
        <f t="shared" si="4"/>
        <v>-12063380</v>
      </c>
    </row>
    <row r="37" spans="1:9" ht="14.25" customHeight="1">
      <c r="A37" s="174" t="s">
        <v>170</v>
      </c>
      <c r="B37" s="204" t="s">
        <v>15</v>
      </c>
      <c r="C37" s="2" t="s">
        <v>165</v>
      </c>
      <c r="D37" s="143">
        <v>158000000</v>
      </c>
      <c r="E37" s="143"/>
      <c r="F37" s="143"/>
      <c r="G37" s="143">
        <f>SUM(D37:F37)</f>
        <v>158000000</v>
      </c>
      <c r="H37" s="143"/>
      <c r="I37" s="143">
        <f>+G37-H37</f>
        <v>158000000</v>
      </c>
    </row>
    <row r="38" spans="1:9" ht="14.25" customHeight="1">
      <c r="A38" s="174"/>
      <c r="B38" s="205"/>
      <c r="C38" s="2" t="s">
        <v>164</v>
      </c>
      <c r="D38" s="143"/>
      <c r="E38" s="143"/>
      <c r="F38" s="143"/>
      <c r="G38" s="143">
        <f>SUM(D38:F38)</f>
        <v>0</v>
      </c>
      <c r="H38" s="143"/>
      <c r="I38" s="143">
        <f>+G38-H38</f>
        <v>0</v>
      </c>
    </row>
    <row r="39" spans="1:9" ht="14.25" customHeight="1">
      <c r="A39" s="174"/>
      <c r="B39" s="205"/>
      <c r="C39" s="2" t="s">
        <v>163</v>
      </c>
      <c r="D39" s="143"/>
      <c r="E39" s="143"/>
      <c r="F39" s="143"/>
      <c r="G39" s="143">
        <f>SUM(D39:F39)</f>
        <v>0</v>
      </c>
      <c r="H39" s="143"/>
      <c r="I39" s="143">
        <f>+G39-H39</f>
        <v>0</v>
      </c>
    </row>
    <row r="40" spans="1:9" ht="14.25" customHeight="1">
      <c r="A40" s="174"/>
      <c r="B40" s="205"/>
      <c r="C40" s="2" t="s">
        <v>162</v>
      </c>
      <c r="D40" s="143">
        <v>541832</v>
      </c>
      <c r="E40" s="143"/>
      <c r="F40" s="143"/>
      <c r="G40" s="143">
        <f>SUM(D40:F40)</f>
        <v>541832</v>
      </c>
      <c r="H40" s="143"/>
      <c r="I40" s="143">
        <f>+G40-H40</f>
        <v>541832</v>
      </c>
    </row>
    <row r="41" spans="1:9" ht="14.25" customHeight="1">
      <c r="A41" s="174"/>
      <c r="B41" s="205"/>
      <c r="C41" s="2" t="s">
        <v>227</v>
      </c>
      <c r="D41" s="143"/>
      <c r="E41" s="143"/>
      <c r="F41" s="143"/>
      <c r="G41" s="143">
        <f>SUM(D41:F41)</f>
        <v>0</v>
      </c>
      <c r="H41" s="143"/>
      <c r="I41" s="143">
        <f>+G41-H41</f>
        <v>0</v>
      </c>
    </row>
    <row r="42" spans="1:9" ht="14.25" customHeight="1">
      <c r="A42" s="174"/>
      <c r="B42" s="205"/>
      <c r="C42" s="7" t="s">
        <v>161</v>
      </c>
      <c r="D42" s="145">
        <f aca="true" t="shared" si="5" ref="D42:I42">SUM(D37:D41)</f>
        <v>158541832</v>
      </c>
      <c r="E42" s="145">
        <f t="shared" si="5"/>
        <v>0</v>
      </c>
      <c r="F42" s="145">
        <f t="shared" si="5"/>
        <v>0</v>
      </c>
      <c r="G42" s="145">
        <f t="shared" si="5"/>
        <v>158541832</v>
      </c>
      <c r="H42" s="145">
        <f t="shared" si="5"/>
        <v>0</v>
      </c>
      <c r="I42" s="145">
        <f t="shared" si="5"/>
        <v>158541832</v>
      </c>
    </row>
    <row r="43" spans="1:9" ht="14.25" customHeight="1">
      <c r="A43" s="174"/>
      <c r="B43" s="173" t="s">
        <v>14</v>
      </c>
      <c r="C43" s="10" t="s">
        <v>160</v>
      </c>
      <c r="D43" s="142"/>
      <c r="E43" s="142"/>
      <c r="F43" s="142"/>
      <c r="G43" s="142">
        <f>SUM(D43:F43)</f>
        <v>0</v>
      </c>
      <c r="H43" s="142"/>
      <c r="I43" s="142">
        <f>+G43-H43</f>
        <v>0</v>
      </c>
    </row>
    <row r="44" spans="1:9" ht="14.25" customHeight="1">
      <c r="A44" s="174"/>
      <c r="B44" s="179"/>
      <c r="C44" s="2" t="s">
        <v>228</v>
      </c>
      <c r="D44" s="143"/>
      <c r="E44" s="143"/>
      <c r="F44" s="143"/>
      <c r="G44" s="143">
        <f>SUM(D44:F44)</f>
        <v>0</v>
      </c>
      <c r="H44" s="143"/>
      <c r="I44" s="143">
        <f>+G44-H44</f>
        <v>0</v>
      </c>
    </row>
    <row r="45" spans="1:9" ht="14.25" customHeight="1">
      <c r="A45" s="174"/>
      <c r="B45" s="179"/>
      <c r="C45" s="2" t="s">
        <v>120</v>
      </c>
      <c r="D45" s="143"/>
      <c r="E45" s="143"/>
      <c r="F45" s="143"/>
      <c r="G45" s="143">
        <f>SUM(D45:F45)</f>
        <v>0</v>
      </c>
      <c r="H45" s="143"/>
      <c r="I45" s="143">
        <f>+G45-H45</f>
        <v>0</v>
      </c>
    </row>
    <row r="46" spans="1:9" ht="14.25" customHeight="1">
      <c r="A46" s="174"/>
      <c r="B46" s="179"/>
      <c r="C46" s="2" t="s">
        <v>122</v>
      </c>
      <c r="D46" s="143"/>
      <c r="E46" s="143"/>
      <c r="F46" s="143"/>
      <c r="G46" s="143">
        <f>SUM(D46:F46)</f>
        <v>0</v>
      </c>
      <c r="H46" s="143"/>
      <c r="I46" s="143">
        <f>+G46-H46</f>
        <v>0</v>
      </c>
    </row>
    <row r="47" spans="1:9" ht="14.25" customHeight="1">
      <c r="A47" s="174"/>
      <c r="B47" s="179"/>
      <c r="C47" s="2" t="s">
        <v>200</v>
      </c>
      <c r="D47" s="143">
        <f>3239182+542669833</f>
        <v>545909015</v>
      </c>
      <c r="E47" s="143"/>
      <c r="F47" s="143"/>
      <c r="G47" s="143">
        <f>SUM(D47:F47)</f>
        <v>545909015</v>
      </c>
      <c r="H47" s="143"/>
      <c r="I47" s="143">
        <f>+G47-H47</f>
        <v>545909015</v>
      </c>
    </row>
    <row r="48" spans="1:9" ht="14.25" customHeight="1">
      <c r="A48" s="174"/>
      <c r="B48" s="180"/>
      <c r="C48" s="7" t="s">
        <v>169</v>
      </c>
      <c r="D48" s="145">
        <f aca="true" t="shared" si="6" ref="D48:I48">SUM(D43:D47)</f>
        <v>545909015</v>
      </c>
      <c r="E48" s="145">
        <f t="shared" si="6"/>
        <v>0</v>
      </c>
      <c r="F48" s="145">
        <f t="shared" si="6"/>
        <v>0</v>
      </c>
      <c r="G48" s="145">
        <f t="shared" si="6"/>
        <v>545909015</v>
      </c>
      <c r="H48" s="145">
        <f t="shared" si="6"/>
        <v>0</v>
      </c>
      <c r="I48" s="145">
        <f t="shared" si="6"/>
        <v>545909015</v>
      </c>
    </row>
    <row r="49" spans="1:9" ht="14.25" customHeight="1">
      <c r="A49" s="175"/>
      <c r="B49" s="176" t="s">
        <v>168</v>
      </c>
      <c r="C49" s="177"/>
      <c r="D49" s="148">
        <f aca="true" t="shared" si="7" ref="D49:I49">+D42-D48</f>
        <v>-387367183</v>
      </c>
      <c r="E49" s="148">
        <f t="shared" si="7"/>
        <v>0</v>
      </c>
      <c r="F49" s="145">
        <f t="shared" si="7"/>
        <v>0</v>
      </c>
      <c r="G49" s="145">
        <f t="shared" si="7"/>
        <v>-387367183</v>
      </c>
      <c r="H49" s="145">
        <f t="shared" si="7"/>
        <v>0</v>
      </c>
      <c r="I49" s="145">
        <f t="shared" si="7"/>
        <v>-387367183</v>
      </c>
    </row>
    <row r="50" spans="1:9" ht="14.25" customHeight="1">
      <c r="A50" s="173" t="s">
        <v>215</v>
      </c>
      <c r="B50" s="173" t="s">
        <v>15</v>
      </c>
      <c r="C50" s="2" t="s">
        <v>157</v>
      </c>
      <c r="D50" s="143"/>
      <c r="E50" s="143"/>
      <c r="F50" s="143"/>
      <c r="G50" s="143">
        <f aca="true" t="shared" si="8" ref="G50:G58">SUM(D50:F50)</f>
        <v>0</v>
      </c>
      <c r="H50" s="143"/>
      <c r="I50" s="143">
        <f aca="true" t="shared" si="9" ref="I50:I58">+G50-H50</f>
        <v>0</v>
      </c>
    </row>
    <row r="51" spans="1:9" ht="14.25" customHeight="1">
      <c r="A51" s="179"/>
      <c r="B51" s="179"/>
      <c r="C51" s="2" t="s">
        <v>156</v>
      </c>
      <c r="D51" s="143">
        <v>480000000</v>
      </c>
      <c r="E51" s="143"/>
      <c r="F51" s="143"/>
      <c r="G51" s="143">
        <f t="shared" si="8"/>
        <v>480000000</v>
      </c>
      <c r="H51" s="143"/>
      <c r="I51" s="143">
        <f t="shared" si="9"/>
        <v>480000000</v>
      </c>
    </row>
    <row r="52" spans="1:9" ht="14.25" customHeight="1">
      <c r="A52" s="179"/>
      <c r="B52" s="179"/>
      <c r="C52" s="2" t="s">
        <v>338</v>
      </c>
      <c r="D52" s="143"/>
      <c r="E52" s="143"/>
      <c r="F52" s="143"/>
      <c r="G52" s="143">
        <f t="shared" si="8"/>
        <v>0</v>
      </c>
      <c r="H52" s="143"/>
      <c r="I52" s="143">
        <f t="shared" si="9"/>
        <v>0</v>
      </c>
    </row>
    <row r="53" spans="1:9" ht="14.25" customHeight="1">
      <c r="A53" s="179"/>
      <c r="B53" s="179"/>
      <c r="C53" s="3" t="s">
        <v>324</v>
      </c>
      <c r="D53" s="143"/>
      <c r="E53" s="143"/>
      <c r="F53" s="143"/>
      <c r="G53" s="143">
        <f t="shared" si="8"/>
        <v>0</v>
      </c>
      <c r="H53" s="143"/>
      <c r="I53" s="143">
        <f t="shared" si="9"/>
        <v>0</v>
      </c>
    </row>
    <row r="54" spans="1:9" ht="14.25" customHeight="1">
      <c r="A54" s="179"/>
      <c r="B54" s="179"/>
      <c r="C54" s="3" t="s">
        <v>325</v>
      </c>
      <c r="D54" s="143"/>
      <c r="E54" s="143"/>
      <c r="F54" s="143"/>
      <c r="G54" s="143">
        <f t="shared" si="8"/>
        <v>0</v>
      </c>
      <c r="H54" s="143"/>
      <c r="I54" s="143">
        <f t="shared" si="9"/>
        <v>0</v>
      </c>
    </row>
    <row r="55" spans="1:9" ht="14.25" customHeight="1">
      <c r="A55" s="179"/>
      <c r="B55" s="179"/>
      <c r="C55" s="2" t="s">
        <v>326</v>
      </c>
      <c r="D55" s="143"/>
      <c r="E55" s="143"/>
      <c r="F55" s="143"/>
      <c r="G55" s="143">
        <f t="shared" si="8"/>
        <v>0</v>
      </c>
      <c r="H55" s="143"/>
      <c r="I55" s="143">
        <f t="shared" si="9"/>
        <v>0</v>
      </c>
    </row>
    <row r="56" spans="1:9" ht="14.25" customHeight="1">
      <c r="A56" s="179"/>
      <c r="B56" s="179"/>
      <c r="C56" s="2" t="s">
        <v>172</v>
      </c>
      <c r="D56" s="143"/>
      <c r="E56" s="143"/>
      <c r="F56" s="143"/>
      <c r="G56" s="143">
        <f t="shared" si="8"/>
        <v>0</v>
      </c>
      <c r="H56" s="143"/>
      <c r="I56" s="143">
        <f t="shared" si="9"/>
        <v>0</v>
      </c>
    </row>
    <row r="57" spans="1:9" ht="14.25" customHeight="1">
      <c r="A57" s="179"/>
      <c r="B57" s="179"/>
      <c r="C57" s="2" t="s">
        <v>327</v>
      </c>
      <c r="D57" s="143">
        <v>179991329</v>
      </c>
      <c r="E57" s="143"/>
      <c r="F57" s="143"/>
      <c r="G57" s="143">
        <f t="shared" si="8"/>
        <v>179991329</v>
      </c>
      <c r="H57" s="143"/>
      <c r="I57" s="143">
        <f t="shared" si="9"/>
        <v>179991329</v>
      </c>
    </row>
    <row r="58" spans="1:9" ht="14.25" customHeight="1">
      <c r="A58" s="179"/>
      <c r="B58" s="179"/>
      <c r="C58" s="2" t="s">
        <v>201</v>
      </c>
      <c r="D58" s="143"/>
      <c r="E58" s="143"/>
      <c r="F58" s="143"/>
      <c r="G58" s="143">
        <f t="shared" si="8"/>
        <v>0</v>
      </c>
      <c r="H58" s="143"/>
      <c r="I58" s="143">
        <f t="shared" si="9"/>
        <v>0</v>
      </c>
    </row>
    <row r="59" spans="1:9" ht="14.25" customHeight="1">
      <c r="A59" s="179"/>
      <c r="B59" s="180"/>
      <c r="C59" s="7" t="s">
        <v>214</v>
      </c>
      <c r="D59" s="145">
        <f aca="true" t="shared" si="10" ref="D59:I59">SUM(D50:D58)</f>
        <v>659991329</v>
      </c>
      <c r="E59" s="145">
        <f t="shared" si="10"/>
        <v>0</v>
      </c>
      <c r="F59" s="145">
        <f t="shared" si="10"/>
        <v>0</v>
      </c>
      <c r="G59" s="145">
        <f t="shared" si="10"/>
        <v>659991329</v>
      </c>
      <c r="H59" s="145">
        <f t="shared" si="10"/>
        <v>0</v>
      </c>
      <c r="I59" s="145">
        <f t="shared" si="10"/>
        <v>659991329</v>
      </c>
    </row>
    <row r="60" spans="1:9" ht="14.25" customHeight="1">
      <c r="A60" s="179"/>
      <c r="B60" s="173" t="s">
        <v>14</v>
      </c>
      <c r="C60" s="2" t="s">
        <v>154</v>
      </c>
      <c r="D60" s="143">
        <v>120000000</v>
      </c>
      <c r="E60" s="143"/>
      <c r="F60" s="143"/>
      <c r="G60" s="143">
        <f aca="true" t="shared" si="11" ref="G60:G67">SUM(D60:F60)</f>
        <v>120000000</v>
      </c>
      <c r="H60" s="143"/>
      <c r="I60" s="143">
        <f aca="true" t="shared" si="12" ref="I60:I67">+G60-H60</f>
        <v>120000000</v>
      </c>
    </row>
    <row r="61" spans="1:9" ht="14.25" customHeight="1">
      <c r="A61" s="179"/>
      <c r="B61" s="174"/>
      <c r="C61" s="2" t="s">
        <v>328</v>
      </c>
      <c r="D61" s="143"/>
      <c r="E61" s="143"/>
      <c r="F61" s="143"/>
      <c r="G61" s="143">
        <f t="shared" si="11"/>
        <v>0</v>
      </c>
      <c r="H61" s="143"/>
      <c r="I61" s="143">
        <f t="shared" si="12"/>
        <v>0</v>
      </c>
    </row>
    <row r="62" spans="1:9" ht="14.25" customHeight="1">
      <c r="A62" s="179"/>
      <c r="B62" s="179"/>
      <c r="C62" s="2" t="s">
        <v>153</v>
      </c>
      <c r="D62" s="143"/>
      <c r="E62" s="143"/>
      <c r="F62" s="143"/>
      <c r="G62" s="143">
        <f t="shared" si="11"/>
        <v>0</v>
      </c>
      <c r="H62" s="143"/>
      <c r="I62" s="143">
        <f t="shared" si="12"/>
        <v>0</v>
      </c>
    </row>
    <row r="63" spans="1:9" ht="14.25" customHeight="1">
      <c r="A63" s="179"/>
      <c r="B63" s="179"/>
      <c r="C63" s="2" t="s">
        <v>341</v>
      </c>
      <c r="D63" s="143"/>
      <c r="E63" s="143"/>
      <c r="F63" s="143"/>
      <c r="G63" s="143">
        <f t="shared" si="11"/>
        <v>0</v>
      </c>
      <c r="H63" s="143"/>
      <c r="I63" s="143">
        <f t="shared" si="12"/>
        <v>0</v>
      </c>
    </row>
    <row r="64" spans="1:9" ht="14.25" customHeight="1">
      <c r="A64" s="179"/>
      <c r="B64" s="179"/>
      <c r="C64" s="2" t="s">
        <v>173</v>
      </c>
      <c r="D64" s="143"/>
      <c r="E64" s="143"/>
      <c r="F64" s="143"/>
      <c r="G64" s="143">
        <f t="shared" si="11"/>
        <v>0</v>
      </c>
      <c r="H64" s="143"/>
      <c r="I64" s="143">
        <f t="shared" si="12"/>
        <v>0</v>
      </c>
    </row>
    <row r="65" spans="1:9" ht="14.25" customHeight="1">
      <c r="A65" s="179"/>
      <c r="B65" s="179"/>
      <c r="C65" s="2" t="s">
        <v>329</v>
      </c>
      <c r="D65" s="143"/>
      <c r="E65" s="143"/>
      <c r="F65" s="143"/>
      <c r="G65" s="143">
        <f t="shared" si="11"/>
        <v>0</v>
      </c>
      <c r="H65" s="143"/>
      <c r="I65" s="143">
        <f t="shared" si="12"/>
        <v>0</v>
      </c>
    </row>
    <row r="66" spans="1:9" ht="14.25" customHeight="1">
      <c r="A66" s="179"/>
      <c r="B66" s="179"/>
      <c r="C66" s="2" t="s">
        <v>171</v>
      </c>
      <c r="D66" s="143">
        <v>179991329</v>
      </c>
      <c r="E66" s="143"/>
      <c r="F66" s="143"/>
      <c r="G66" s="143">
        <f t="shared" si="11"/>
        <v>179991329</v>
      </c>
      <c r="H66" s="143"/>
      <c r="I66" s="143">
        <f t="shared" si="12"/>
        <v>179991329</v>
      </c>
    </row>
    <row r="67" spans="1:9" ht="14.25" customHeight="1">
      <c r="A67" s="179"/>
      <c r="B67" s="179"/>
      <c r="C67" s="2" t="s">
        <v>202</v>
      </c>
      <c r="D67" s="143"/>
      <c r="E67" s="143"/>
      <c r="F67" s="143"/>
      <c r="G67" s="143">
        <f t="shared" si="11"/>
        <v>0</v>
      </c>
      <c r="H67" s="143"/>
      <c r="I67" s="143">
        <f t="shared" si="12"/>
        <v>0</v>
      </c>
    </row>
    <row r="68" spans="1:9" ht="14.25" customHeight="1">
      <c r="A68" s="179"/>
      <c r="B68" s="180"/>
      <c r="C68" s="21" t="s">
        <v>216</v>
      </c>
      <c r="D68" s="142">
        <f aca="true" t="shared" si="13" ref="D68:I68">SUM(D60:D67)</f>
        <v>299991329</v>
      </c>
      <c r="E68" s="142">
        <f t="shared" si="13"/>
        <v>0</v>
      </c>
      <c r="F68" s="145">
        <f t="shared" si="13"/>
        <v>0</v>
      </c>
      <c r="G68" s="145">
        <f t="shared" si="13"/>
        <v>299991329</v>
      </c>
      <c r="H68" s="145">
        <f t="shared" si="13"/>
        <v>0</v>
      </c>
      <c r="I68" s="145">
        <f t="shared" si="13"/>
        <v>299991329</v>
      </c>
    </row>
    <row r="69" spans="1:9" ht="14.25" customHeight="1">
      <c r="A69" s="180"/>
      <c r="B69" s="183" t="s">
        <v>217</v>
      </c>
      <c r="C69" s="185"/>
      <c r="D69" s="148">
        <f aca="true" t="shared" si="14" ref="D69:I69">+D59-D68</f>
        <v>360000000</v>
      </c>
      <c r="E69" s="148">
        <f t="shared" si="14"/>
        <v>0</v>
      </c>
      <c r="F69" s="145">
        <f t="shared" si="14"/>
        <v>0</v>
      </c>
      <c r="G69" s="145">
        <f t="shared" si="14"/>
        <v>360000000</v>
      </c>
      <c r="H69" s="145">
        <f t="shared" si="14"/>
        <v>0</v>
      </c>
      <c r="I69" s="145">
        <f t="shared" si="14"/>
        <v>360000000</v>
      </c>
    </row>
    <row r="70" spans="1:9" ht="14.25" customHeight="1">
      <c r="A70" s="176" t="s">
        <v>361</v>
      </c>
      <c r="B70" s="209"/>
      <c r="C70" s="177"/>
      <c r="D70" s="148">
        <f aca="true" t="shared" si="15" ref="D70:I70">+D36+D49+D69</f>
        <v>-39430563</v>
      </c>
      <c r="E70" s="148">
        <f t="shared" si="15"/>
        <v>0</v>
      </c>
      <c r="F70" s="145">
        <f t="shared" si="15"/>
        <v>0</v>
      </c>
      <c r="G70" s="145">
        <f t="shared" si="15"/>
        <v>-39430563</v>
      </c>
      <c r="H70" s="145">
        <f t="shared" si="15"/>
        <v>0</v>
      </c>
      <c r="I70" s="145">
        <f t="shared" si="15"/>
        <v>-39430563</v>
      </c>
    </row>
    <row r="71" spans="1:9" ht="14.25" customHeight="1">
      <c r="A71" s="14"/>
      <c r="B71" s="14"/>
      <c r="C71" s="14"/>
      <c r="D71" s="146"/>
      <c r="E71" s="146"/>
      <c r="F71" s="146"/>
      <c r="G71" s="146"/>
      <c r="H71" s="146"/>
      <c r="I71" s="146"/>
    </row>
    <row r="72" spans="1:9" s="15" customFormat="1" ht="14.25" customHeight="1" thickBot="1">
      <c r="A72" s="210" t="s">
        <v>362</v>
      </c>
      <c r="B72" s="191"/>
      <c r="C72" s="211"/>
      <c r="D72" s="149">
        <v>136013739</v>
      </c>
      <c r="E72" s="149">
        <v>0</v>
      </c>
      <c r="F72" s="142">
        <v>0</v>
      </c>
      <c r="G72" s="142">
        <f>SUM(D72:F72)</f>
        <v>136013739</v>
      </c>
      <c r="H72" s="142"/>
      <c r="I72" s="142">
        <f>+G72-H72</f>
        <v>136013739</v>
      </c>
    </row>
    <row r="73" spans="1:9" ht="14.25" customHeight="1" thickBot="1">
      <c r="A73" s="206" t="s">
        <v>363</v>
      </c>
      <c r="B73" s="207"/>
      <c r="C73" s="208"/>
      <c r="D73" s="150">
        <f aca="true" t="shared" si="16" ref="D73:I73">+D70+D72</f>
        <v>96583176</v>
      </c>
      <c r="E73" s="151">
        <f t="shared" si="16"/>
        <v>0</v>
      </c>
      <c r="F73" s="152">
        <f t="shared" si="16"/>
        <v>0</v>
      </c>
      <c r="G73" s="152">
        <f t="shared" si="16"/>
        <v>96583176</v>
      </c>
      <c r="H73" s="147">
        <f t="shared" si="16"/>
        <v>0</v>
      </c>
      <c r="I73" s="153">
        <f t="shared" si="16"/>
        <v>96583176</v>
      </c>
    </row>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password="C6C5" sheet="1"/>
  <mergeCells count="24">
    <mergeCell ref="A73:C73"/>
    <mergeCell ref="A50:A69"/>
    <mergeCell ref="B50:B59"/>
    <mergeCell ref="B60:B68"/>
    <mergeCell ref="B69:C69"/>
    <mergeCell ref="A70:C70"/>
    <mergeCell ref="A72:C72"/>
    <mergeCell ref="A37:A49"/>
    <mergeCell ref="B37:B42"/>
    <mergeCell ref="B43:B48"/>
    <mergeCell ref="B49:C49"/>
    <mergeCell ref="A9:A36"/>
    <mergeCell ref="B9:B24"/>
    <mergeCell ref="B25:B35"/>
    <mergeCell ref="B36:C36"/>
    <mergeCell ref="A3:I3"/>
    <mergeCell ref="A5:I5"/>
    <mergeCell ref="A7:C8"/>
    <mergeCell ref="D7:D8"/>
    <mergeCell ref="E7:E8"/>
    <mergeCell ref="F7:F8"/>
    <mergeCell ref="G7:G8"/>
    <mergeCell ref="H7:H8"/>
    <mergeCell ref="I7:I8"/>
  </mergeCells>
  <printOptions horizontalCentered="1"/>
  <pageMargins left="0" right="0" top="0.3937007874015748" bottom="0" header="0" footer="0"/>
  <pageSetup firstPageNumber="2" useFirstPageNumber="1" horizontalDpi="300" verticalDpi="300" orientation="portrait" paperSize="9" scale="99" r:id="rId3"/>
  <headerFooter scaleWithDoc="0">
    <oddFooter>&amp;C&amp;P</oddFooter>
  </headerFooter>
  <rowBreaks count="1" manualBreakCount="1">
    <brk id="49" max="8" man="1"/>
  </rowBreaks>
  <legacyDrawing r:id="rId2"/>
</worksheet>
</file>

<file path=xl/worksheets/sheet3.xml><?xml version="1.0" encoding="utf-8"?>
<worksheet xmlns="http://schemas.openxmlformats.org/spreadsheetml/2006/main" xmlns:r="http://schemas.openxmlformats.org/officeDocument/2006/relationships">
  <dimension ref="A2:F74"/>
  <sheetViews>
    <sheetView view="pageBreakPreview" zoomScaleSheetLayoutView="100" workbookViewId="0" topLeftCell="A1">
      <selection activeCell="D73" sqref="D73:D74"/>
    </sheetView>
  </sheetViews>
  <sheetFormatPr defaultColWidth="9.00390625" defaultRowHeight="13.5"/>
  <cols>
    <col min="1" max="1" width="3.625" style="3" customWidth="1"/>
    <col min="2" max="2" width="3.375" style="3" customWidth="1"/>
    <col min="3" max="3" width="38.75390625" style="3" customWidth="1"/>
    <col min="4" max="6" width="16.625" style="3" customWidth="1"/>
    <col min="7" max="7" width="1.4921875" style="3" customWidth="1"/>
    <col min="8" max="16384" width="9.00390625" style="3" customWidth="1"/>
  </cols>
  <sheetData>
    <row r="1" ht="21.75" customHeight="1"/>
    <row r="2" spans="1:6" ht="15.75" customHeight="1">
      <c r="A2" s="4"/>
      <c r="B2" s="4"/>
      <c r="C2" s="4"/>
      <c r="D2" s="168" t="s">
        <v>34</v>
      </c>
      <c r="E2" s="168"/>
      <c r="F2" s="168"/>
    </row>
    <row r="3" spans="1:6" ht="14.25">
      <c r="A3" s="166" t="s">
        <v>27</v>
      </c>
      <c r="B3" s="166"/>
      <c r="C3" s="166"/>
      <c r="D3" s="166"/>
      <c r="E3" s="166"/>
      <c r="F3" s="166"/>
    </row>
    <row r="4" spans="1:6" ht="14.25">
      <c r="A4" s="166" t="s">
        <v>365</v>
      </c>
      <c r="B4" s="166"/>
      <c r="C4" s="166"/>
      <c r="D4" s="166"/>
      <c r="E4" s="166"/>
      <c r="F4" s="166"/>
    </row>
    <row r="5" spans="1:6" ht="13.5" customHeight="1">
      <c r="A5" s="4"/>
      <c r="B5" s="4"/>
      <c r="C5" s="4"/>
      <c r="D5" s="4"/>
      <c r="E5" s="4"/>
      <c r="F5" s="45" t="s">
        <v>334</v>
      </c>
    </row>
    <row r="6" spans="1:6" ht="14.25" customHeight="1">
      <c r="A6" s="183" t="s">
        <v>140</v>
      </c>
      <c r="B6" s="184"/>
      <c r="C6" s="185"/>
      <c r="D6" s="7" t="s">
        <v>342</v>
      </c>
      <c r="E6" s="7" t="s">
        <v>343</v>
      </c>
      <c r="F6" s="7" t="s">
        <v>344</v>
      </c>
    </row>
    <row r="7" spans="1:6" ht="14.25" customHeight="1">
      <c r="A7" s="173" t="s">
        <v>100</v>
      </c>
      <c r="B7" s="173" t="s">
        <v>23</v>
      </c>
      <c r="C7" s="8" t="s">
        <v>184</v>
      </c>
      <c r="D7" s="109">
        <v>72149150</v>
      </c>
      <c r="E7" s="109">
        <v>0</v>
      </c>
      <c r="F7" s="109">
        <f>+D7-E7</f>
        <v>72149150</v>
      </c>
    </row>
    <row r="8" spans="1:6" ht="14.25" customHeight="1">
      <c r="A8" s="174"/>
      <c r="B8" s="174"/>
      <c r="C8" s="2" t="s">
        <v>185</v>
      </c>
      <c r="D8" s="107"/>
      <c r="E8" s="107"/>
      <c r="F8" s="107">
        <f aca="true" t="shared" si="0" ref="F8:F31">+D8-E8</f>
        <v>0</v>
      </c>
    </row>
    <row r="9" spans="1:6" ht="14.25" customHeight="1">
      <c r="A9" s="174"/>
      <c r="B9" s="174"/>
      <c r="C9" s="2" t="s">
        <v>186</v>
      </c>
      <c r="D9" s="107"/>
      <c r="E9" s="107"/>
      <c r="F9" s="107">
        <f t="shared" si="0"/>
        <v>0</v>
      </c>
    </row>
    <row r="10" spans="1:6" ht="14.25" customHeight="1">
      <c r="A10" s="174"/>
      <c r="B10" s="174"/>
      <c r="C10" s="2" t="s">
        <v>187</v>
      </c>
      <c r="D10" s="107"/>
      <c r="E10" s="107"/>
      <c r="F10" s="107">
        <f t="shared" si="0"/>
        <v>0</v>
      </c>
    </row>
    <row r="11" spans="1:6" ht="14.25" customHeight="1">
      <c r="A11" s="174"/>
      <c r="B11" s="174"/>
      <c r="C11" s="2" t="s">
        <v>38</v>
      </c>
      <c r="D11" s="107"/>
      <c r="E11" s="107"/>
      <c r="F11" s="107">
        <f t="shared" si="0"/>
        <v>0</v>
      </c>
    </row>
    <row r="12" spans="1:6" ht="14.25" customHeight="1">
      <c r="A12" s="174"/>
      <c r="B12" s="174"/>
      <c r="C12" s="2" t="s">
        <v>251</v>
      </c>
      <c r="D12" s="107">
        <f>182333834+8394782+28832005</f>
        <v>219560621</v>
      </c>
      <c r="E12" s="107">
        <f>180411025+8338276+28366985+27900</f>
        <v>217144186</v>
      </c>
      <c r="F12" s="107">
        <f t="shared" si="0"/>
        <v>2416435</v>
      </c>
    </row>
    <row r="13" spans="1:6" ht="14.25" customHeight="1">
      <c r="A13" s="174"/>
      <c r="B13" s="174"/>
      <c r="C13" s="2" t="s">
        <v>188</v>
      </c>
      <c r="D13" s="107"/>
      <c r="E13" s="107"/>
      <c r="F13" s="107">
        <f t="shared" si="0"/>
        <v>0</v>
      </c>
    </row>
    <row r="14" spans="1:6" ht="14.25" customHeight="1">
      <c r="A14" s="174"/>
      <c r="B14" s="174"/>
      <c r="C14" s="2" t="s">
        <v>189</v>
      </c>
      <c r="D14" s="107"/>
      <c r="E14" s="107"/>
      <c r="F14" s="107">
        <f t="shared" si="0"/>
        <v>0</v>
      </c>
    </row>
    <row r="15" spans="1:6" ht="14.25" customHeight="1">
      <c r="A15" s="174"/>
      <c r="B15" s="174"/>
      <c r="C15" s="2" t="s">
        <v>118</v>
      </c>
      <c r="D15" s="107"/>
      <c r="E15" s="107"/>
      <c r="F15" s="107">
        <f t="shared" si="0"/>
        <v>0</v>
      </c>
    </row>
    <row r="16" spans="1:6" ht="14.25" customHeight="1">
      <c r="A16" s="174"/>
      <c r="B16" s="174"/>
      <c r="C16" s="2" t="s">
        <v>366</v>
      </c>
      <c r="D16" s="107">
        <v>2623540</v>
      </c>
      <c r="E16" s="107">
        <v>2653417</v>
      </c>
      <c r="F16" s="107">
        <f t="shared" si="0"/>
        <v>-29877</v>
      </c>
    </row>
    <row r="17" spans="1:6" ht="14.25" customHeight="1">
      <c r="A17" s="174"/>
      <c r="B17" s="174"/>
      <c r="C17" s="2" t="s">
        <v>266</v>
      </c>
      <c r="D17" s="107">
        <v>274762</v>
      </c>
      <c r="E17" s="107">
        <v>297744</v>
      </c>
      <c r="F17" s="107">
        <f t="shared" si="0"/>
        <v>-22982</v>
      </c>
    </row>
    <row r="18" spans="1:6" ht="14.25" customHeight="1">
      <c r="A18" s="174"/>
      <c r="B18" s="174"/>
      <c r="C18" s="2" t="s">
        <v>252</v>
      </c>
      <c r="D18" s="107">
        <v>4579461</v>
      </c>
      <c r="E18" s="107">
        <f>900000+3047097</f>
        <v>3947097</v>
      </c>
      <c r="F18" s="107">
        <f t="shared" si="0"/>
        <v>632364</v>
      </c>
    </row>
    <row r="19" spans="1:6" ht="14.25" customHeight="1">
      <c r="A19" s="174"/>
      <c r="B19" s="175"/>
      <c r="C19" s="7" t="s">
        <v>101</v>
      </c>
      <c r="D19" s="108">
        <f>SUM(D7:D18)</f>
        <v>299187534</v>
      </c>
      <c r="E19" s="108">
        <f>SUM(E7:E18)</f>
        <v>224042444</v>
      </c>
      <c r="F19" s="108">
        <f>SUM(F7:F18)</f>
        <v>75145090</v>
      </c>
    </row>
    <row r="20" spans="1:6" ht="14.25" customHeight="1">
      <c r="A20" s="174"/>
      <c r="B20" s="174" t="s">
        <v>24</v>
      </c>
      <c r="C20" s="2" t="s">
        <v>232</v>
      </c>
      <c r="D20" s="107">
        <v>211467953</v>
      </c>
      <c r="E20" s="107">
        <v>149089956</v>
      </c>
      <c r="F20" s="107">
        <f t="shared" si="0"/>
        <v>62377997</v>
      </c>
    </row>
    <row r="21" spans="1:6" ht="14.25" customHeight="1">
      <c r="A21" s="174"/>
      <c r="B21" s="174"/>
      <c r="C21" s="2" t="s">
        <v>146</v>
      </c>
      <c r="D21" s="107">
        <f>63819172-1931277</f>
        <v>61887895</v>
      </c>
      <c r="E21" s="107">
        <f>47533082-2285928</f>
        <v>45247154</v>
      </c>
      <c r="F21" s="107">
        <f t="shared" si="0"/>
        <v>16640741</v>
      </c>
    </row>
    <row r="22" spans="1:6" ht="14.25" customHeight="1">
      <c r="A22" s="174"/>
      <c r="B22" s="174"/>
      <c r="C22" s="2" t="s">
        <v>233</v>
      </c>
      <c r="D22" s="107">
        <v>50051386</v>
      </c>
      <c r="E22" s="107">
        <v>14586760</v>
      </c>
      <c r="F22" s="107">
        <f t="shared" si="0"/>
        <v>35464626</v>
      </c>
    </row>
    <row r="23" spans="1:6" ht="14.25" customHeight="1">
      <c r="A23" s="174"/>
      <c r="B23" s="174"/>
      <c r="C23" s="2" t="s">
        <v>234</v>
      </c>
      <c r="D23" s="107"/>
      <c r="E23" s="107"/>
      <c r="F23" s="107">
        <f t="shared" si="0"/>
        <v>0</v>
      </c>
    </row>
    <row r="24" spans="1:6" ht="14.25" customHeight="1">
      <c r="A24" s="174"/>
      <c r="B24" s="174"/>
      <c r="C24" s="2" t="s">
        <v>322</v>
      </c>
      <c r="D24" s="107"/>
      <c r="E24" s="107"/>
      <c r="F24" s="107">
        <f t="shared" si="0"/>
        <v>0</v>
      </c>
    </row>
    <row r="25" spans="1:6" ht="14.25" customHeight="1">
      <c r="A25" s="174"/>
      <c r="B25" s="174"/>
      <c r="C25" s="2" t="s">
        <v>367</v>
      </c>
      <c r="D25" s="107">
        <v>1931277</v>
      </c>
      <c r="E25" s="107">
        <v>2285928</v>
      </c>
      <c r="F25" s="107">
        <f t="shared" si="0"/>
        <v>-354651</v>
      </c>
    </row>
    <row r="26" spans="1:6" ht="14.25" customHeight="1">
      <c r="A26" s="174"/>
      <c r="B26" s="174"/>
      <c r="C26" s="2" t="s">
        <v>235</v>
      </c>
      <c r="D26" s="107"/>
      <c r="E26" s="107"/>
      <c r="F26" s="107">
        <f t="shared" si="0"/>
        <v>0</v>
      </c>
    </row>
    <row r="27" spans="1:6" ht="14.25" customHeight="1">
      <c r="A27" s="174"/>
      <c r="B27" s="174"/>
      <c r="C27" s="2" t="s">
        <v>236</v>
      </c>
      <c r="D27" s="107">
        <v>44819315</v>
      </c>
      <c r="E27" s="107">
        <v>21771805</v>
      </c>
      <c r="F27" s="107">
        <f t="shared" si="0"/>
        <v>23047510</v>
      </c>
    </row>
    <row r="28" spans="1:6" ht="14.25" customHeight="1">
      <c r="A28" s="174"/>
      <c r="B28" s="174"/>
      <c r="C28" s="46" t="s">
        <v>345</v>
      </c>
      <c r="D28" s="131">
        <v>-10740238</v>
      </c>
      <c r="E28" s="131">
        <v>-6641679</v>
      </c>
      <c r="F28" s="107">
        <f t="shared" si="0"/>
        <v>-4098559</v>
      </c>
    </row>
    <row r="29" spans="1:6" ht="14.25" customHeight="1">
      <c r="A29" s="174"/>
      <c r="B29" s="174"/>
      <c r="C29" s="2" t="s">
        <v>237</v>
      </c>
      <c r="D29" s="107"/>
      <c r="E29" s="107"/>
      <c r="F29" s="107">
        <f t="shared" si="0"/>
        <v>0</v>
      </c>
    </row>
    <row r="30" spans="1:6" ht="14.25" customHeight="1">
      <c r="A30" s="174"/>
      <c r="B30" s="174"/>
      <c r="C30" s="2" t="s">
        <v>121</v>
      </c>
      <c r="D30" s="107"/>
      <c r="E30" s="107"/>
      <c r="F30" s="107">
        <f t="shared" si="0"/>
        <v>0</v>
      </c>
    </row>
    <row r="31" spans="1:6" ht="14.25" customHeight="1">
      <c r="A31" s="174"/>
      <c r="B31" s="174"/>
      <c r="C31" s="9" t="s">
        <v>253</v>
      </c>
      <c r="D31" s="132"/>
      <c r="E31" s="132"/>
      <c r="F31" s="132">
        <f t="shared" si="0"/>
        <v>0</v>
      </c>
    </row>
    <row r="32" spans="1:6" ht="14.25" customHeight="1">
      <c r="A32" s="174"/>
      <c r="B32" s="175"/>
      <c r="C32" s="7" t="s">
        <v>102</v>
      </c>
      <c r="D32" s="108">
        <f>SUM(D20:D31)</f>
        <v>359417588</v>
      </c>
      <c r="E32" s="108">
        <f>SUM(E20:E31)</f>
        <v>226339924</v>
      </c>
      <c r="F32" s="108">
        <f>SUM(F20:F31)</f>
        <v>133077664</v>
      </c>
    </row>
    <row r="33" spans="1:6" ht="14.25" customHeight="1">
      <c r="A33" s="175"/>
      <c r="B33" s="181" t="s">
        <v>113</v>
      </c>
      <c r="C33" s="181"/>
      <c r="D33" s="108">
        <f>+D19-D32</f>
        <v>-60230054</v>
      </c>
      <c r="E33" s="108">
        <f>+E19-E32</f>
        <v>-2297480</v>
      </c>
      <c r="F33" s="108">
        <f>+F19-F32</f>
        <v>-57932574</v>
      </c>
    </row>
    <row r="34" spans="1:6" ht="14.25" customHeight="1">
      <c r="A34" s="173" t="s">
        <v>104</v>
      </c>
      <c r="B34" s="173" t="s">
        <v>23</v>
      </c>
      <c r="C34" s="8" t="s">
        <v>254</v>
      </c>
      <c r="D34" s="109"/>
      <c r="E34" s="109">
        <v>48082</v>
      </c>
      <c r="F34" s="109">
        <f aca="true" t="shared" si="1" ref="F34:F40">+D34-E34</f>
        <v>-48082</v>
      </c>
    </row>
    <row r="35" spans="1:6" ht="14.25" customHeight="1">
      <c r="A35" s="174"/>
      <c r="B35" s="174"/>
      <c r="C35" s="2" t="s">
        <v>238</v>
      </c>
      <c r="D35" s="107">
        <v>37946</v>
      </c>
      <c r="E35" s="107">
        <v>50130</v>
      </c>
      <c r="F35" s="107">
        <f t="shared" si="1"/>
        <v>-12184</v>
      </c>
    </row>
    <row r="36" spans="1:6" ht="14.25" customHeight="1">
      <c r="A36" s="174"/>
      <c r="B36" s="174"/>
      <c r="C36" s="2" t="s">
        <v>239</v>
      </c>
      <c r="D36" s="107"/>
      <c r="E36" s="107"/>
      <c r="F36" s="107">
        <f t="shared" si="1"/>
        <v>0</v>
      </c>
    </row>
    <row r="37" spans="1:6" ht="14.25" customHeight="1">
      <c r="A37" s="174"/>
      <c r="B37" s="174"/>
      <c r="C37" s="2" t="s">
        <v>240</v>
      </c>
      <c r="D37" s="107"/>
      <c r="E37" s="107"/>
      <c r="F37" s="107">
        <f t="shared" si="1"/>
        <v>0</v>
      </c>
    </row>
    <row r="38" spans="1:6" ht="14.25" customHeight="1">
      <c r="A38" s="174"/>
      <c r="B38" s="174"/>
      <c r="C38" s="2" t="s">
        <v>137</v>
      </c>
      <c r="D38" s="107"/>
      <c r="E38" s="107"/>
      <c r="F38" s="107">
        <f t="shared" si="1"/>
        <v>0</v>
      </c>
    </row>
    <row r="39" spans="1:6" ht="14.25" customHeight="1">
      <c r="A39" s="174"/>
      <c r="B39" s="174"/>
      <c r="C39" s="2" t="s">
        <v>241</v>
      </c>
      <c r="D39" s="107"/>
      <c r="E39" s="107"/>
      <c r="F39" s="107">
        <f t="shared" si="1"/>
        <v>0</v>
      </c>
    </row>
    <row r="40" spans="1:6" ht="14.25" customHeight="1">
      <c r="A40" s="174"/>
      <c r="B40" s="174"/>
      <c r="C40" s="2" t="s">
        <v>255</v>
      </c>
      <c r="D40" s="107"/>
      <c r="E40" s="107"/>
      <c r="F40" s="107">
        <f t="shared" si="1"/>
        <v>0</v>
      </c>
    </row>
    <row r="41" spans="1:6" ht="14.25" customHeight="1">
      <c r="A41" s="174"/>
      <c r="B41" s="175"/>
      <c r="C41" s="7" t="s">
        <v>114</v>
      </c>
      <c r="D41" s="108">
        <f>SUM(D34:D39)</f>
        <v>37946</v>
      </c>
      <c r="E41" s="108">
        <f>SUM(E34:E39)</f>
        <v>98212</v>
      </c>
      <c r="F41" s="108">
        <f>SUM(F34:F39)</f>
        <v>-60266</v>
      </c>
    </row>
    <row r="42" spans="1:6" ht="14.25" customHeight="1">
      <c r="A42" s="174"/>
      <c r="B42" s="173" t="s">
        <v>24</v>
      </c>
      <c r="C42" s="1" t="s">
        <v>256</v>
      </c>
      <c r="D42" s="109">
        <v>3474190</v>
      </c>
      <c r="E42" s="109">
        <v>775232</v>
      </c>
      <c r="F42" s="109">
        <f aca="true" t="shared" si="2" ref="F42:F47">+D42-E42</f>
        <v>2698958</v>
      </c>
    </row>
    <row r="43" spans="1:6" ht="14.25" customHeight="1">
      <c r="A43" s="174"/>
      <c r="B43" s="174"/>
      <c r="C43" s="1" t="s">
        <v>143</v>
      </c>
      <c r="D43" s="107"/>
      <c r="E43" s="107"/>
      <c r="F43" s="107">
        <f t="shared" si="2"/>
        <v>0</v>
      </c>
    </row>
    <row r="44" spans="1:6" ht="14.25" customHeight="1">
      <c r="A44" s="174"/>
      <c r="B44" s="174"/>
      <c r="C44" s="1" t="s">
        <v>242</v>
      </c>
      <c r="D44" s="107"/>
      <c r="E44" s="107"/>
      <c r="F44" s="107">
        <f t="shared" si="2"/>
        <v>0</v>
      </c>
    </row>
    <row r="45" spans="1:6" ht="14.25" customHeight="1">
      <c r="A45" s="174"/>
      <c r="B45" s="174"/>
      <c r="C45" s="1" t="s">
        <v>144</v>
      </c>
      <c r="D45" s="107"/>
      <c r="E45" s="107"/>
      <c r="F45" s="107">
        <f t="shared" si="2"/>
        <v>0</v>
      </c>
    </row>
    <row r="46" spans="1:6" ht="14.25" customHeight="1">
      <c r="A46" s="174"/>
      <c r="B46" s="174"/>
      <c r="C46" s="1" t="s">
        <v>243</v>
      </c>
      <c r="D46" s="107"/>
      <c r="E46" s="107"/>
      <c r="F46" s="107">
        <f t="shared" si="2"/>
        <v>0</v>
      </c>
    </row>
    <row r="47" spans="1:6" ht="14.25" customHeight="1">
      <c r="A47" s="174"/>
      <c r="B47" s="174"/>
      <c r="C47" s="1" t="s">
        <v>267</v>
      </c>
      <c r="D47" s="107"/>
      <c r="E47" s="107"/>
      <c r="F47" s="107">
        <f t="shared" si="2"/>
        <v>0</v>
      </c>
    </row>
    <row r="48" spans="1:6" ht="14.25" customHeight="1">
      <c r="A48" s="174"/>
      <c r="B48" s="175"/>
      <c r="C48" s="7" t="s">
        <v>115</v>
      </c>
      <c r="D48" s="108">
        <f>SUM(D42:D47)</f>
        <v>3474190</v>
      </c>
      <c r="E48" s="108">
        <f>SUM(E42:E47)</f>
        <v>775232</v>
      </c>
      <c r="F48" s="108">
        <f>SUM(F42:F47)</f>
        <v>2698958</v>
      </c>
    </row>
    <row r="49" spans="1:6" ht="14.25" customHeight="1">
      <c r="A49" s="175"/>
      <c r="B49" s="181" t="s">
        <v>116</v>
      </c>
      <c r="C49" s="181"/>
      <c r="D49" s="108">
        <f>+D41-D48</f>
        <v>-3436244</v>
      </c>
      <c r="E49" s="108">
        <f>+E41-E48</f>
        <v>-677020</v>
      </c>
      <c r="F49" s="108">
        <f>+F41-F48</f>
        <v>-2759224</v>
      </c>
    </row>
    <row r="50" spans="1:6" ht="14.25" customHeight="1">
      <c r="A50" s="183" t="s">
        <v>108</v>
      </c>
      <c r="B50" s="184"/>
      <c r="C50" s="185"/>
      <c r="D50" s="108">
        <f>+D33+D49</f>
        <v>-63666298</v>
      </c>
      <c r="E50" s="108">
        <f>+E33+E49</f>
        <v>-2974500</v>
      </c>
      <c r="F50" s="108">
        <f>+F33+F49</f>
        <v>-60691798</v>
      </c>
    </row>
    <row r="51" spans="1:6" ht="14.25" customHeight="1">
      <c r="A51" s="173" t="s">
        <v>26</v>
      </c>
      <c r="B51" s="173" t="s">
        <v>23</v>
      </c>
      <c r="C51" s="8" t="s">
        <v>257</v>
      </c>
      <c r="D51" s="109">
        <v>158000000</v>
      </c>
      <c r="E51" s="109">
        <v>0</v>
      </c>
      <c r="F51" s="109">
        <f aca="true" t="shared" si="3" ref="F51:F64">+D51-E51</f>
        <v>158000000</v>
      </c>
    </row>
    <row r="52" spans="1:6" ht="14.25" customHeight="1">
      <c r="A52" s="174"/>
      <c r="B52" s="174"/>
      <c r="C52" s="2" t="s">
        <v>258</v>
      </c>
      <c r="D52" s="107"/>
      <c r="E52" s="107"/>
      <c r="F52" s="107">
        <f t="shared" si="3"/>
        <v>0</v>
      </c>
    </row>
    <row r="53" spans="1:6" ht="14.25" customHeight="1">
      <c r="A53" s="174"/>
      <c r="B53" s="174"/>
      <c r="C53" s="2" t="s">
        <v>259</v>
      </c>
      <c r="D53" s="107"/>
      <c r="E53" s="107"/>
      <c r="F53" s="107">
        <f t="shared" si="3"/>
        <v>0</v>
      </c>
    </row>
    <row r="54" spans="1:6" ht="14.25" customHeight="1">
      <c r="A54" s="174"/>
      <c r="B54" s="174"/>
      <c r="C54" s="2" t="s">
        <v>245</v>
      </c>
      <c r="D54" s="107"/>
      <c r="E54" s="107"/>
      <c r="F54" s="107">
        <f t="shared" si="3"/>
        <v>0</v>
      </c>
    </row>
    <row r="55" spans="1:6" ht="14.25" customHeight="1">
      <c r="A55" s="174"/>
      <c r="B55" s="174"/>
      <c r="C55" s="2" t="s">
        <v>45</v>
      </c>
      <c r="D55" s="107"/>
      <c r="E55" s="107"/>
      <c r="F55" s="107">
        <f t="shared" si="3"/>
        <v>0</v>
      </c>
    </row>
    <row r="56" spans="1:6" ht="14.25" customHeight="1">
      <c r="A56" s="174"/>
      <c r="B56" s="174"/>
      <c r="C56" s="2" t="s">
        <v>246</v>
      </c>
      <c r="D56" s="107"/>
      <c r="E56" s="107"/>
      <c r="F56" s="107">
        <f t="shared" si="3"/>
        <v>0</v>
      </c>
    </row>
    <row r="57" spans="1:6" ht="14.25" customHeight="1">
      <c r="A57" s="174"/>
      <c r="B57" s="175"/>
      <c r="C57" s="7" t="s">
        <v>29</v>
      </c>
      <c r="D57" s="108">
        <f>SUM(D51:D56)</f>
        <v>158000000</v>
      </c>
      <c r="E57" s="108">
        <f>SUM(E51:E56)</f>
        <v>0</v>
      </c>
      <c r="F57" s="108">
        <f>SUM(F51:F56)</f>
        <v>158000000</v>
      </c>
    </row>
    <row r="58" spans="1:6" ht="14.25" customHeight="1">
      <c r="A58" s="174"/>
      <c r="B58" s="173" t="s">
        <v>24</v>
      </c>
      <c r="C58" s="1" t="s">
        <v>247</v>
      </c>
      <c r="D58" s="107"/>
      <c r="E58" s="107"/>
      <c r="F58" s="107">
        <f t="shared" si="3"/>
        <v>0</v>
      </c>
    </row>
    <row r="59" spans="1:6" ht="14.25" customHeight="1">
      <c r="A59" s="174"/>
      <c r="B59" s="174"/>
      <c r="C59" s="1" t="s">
        <v>244</v>
      </c>
      <c r="D59" s="107"/>
      <c r="E59" s="107"/>
      <c r="F59" s="107">
        <f t="shared" si="3"/>
        <v>0</v>
      </c>
    </row>
    <row r="60" spans="1:6" ht="14.25" customHeight="1">
      <c r="A60" s="174"/>
      <c r="B60" s="174"/>
      <c r="C60" s="2" t="s">
        <v>248</v>
      </c>
      <c r="D60" s="107"/>
      <c r="E60" s="107">
        <v>66010</v>
      </c>
      <c r="F60" s="107">
        <f t="shared" si="3"/>
        <v>-66010</v>
      </c>
    </row>
    <row r="61" spans="1:6" ht="14.25" customHeight="1">
      <c r="A61" s="174"/>
      <c r="B61" s="174"/>
      <c r="C61" s="46" t="s">
        <v>360</v>
      </c>
      <c r="D61" s="131"/>
      <c r="E61" s="131"/>
      <c r="F61" s="107">
        <f t="shared" si="3"/>
        <v>0</v>
      </c>
    </row>
    <row r="62" spans="1:6" ht="14.25" customHeight="1">
      <c r="A62" s="174"/>
      <c r="B62" s="174"/>
      <c r="C62" s="2" t="s">
        <v>249</v>
      </c>
      <c r="D62" s="107">
        <v>171556000</v>
      </c>
      <c r="E62" s="107"/>
      <c r="F62" s="107">
        <f t="shared" si="3"/>
        <v>171556000</v>
      </c>
    </row>
    <row r="63" spans="1:6" ht="14.25" customHeight="1">
      <c r="A63" s="174"/>
      <c r="B63" s="174"/>
      <c r="C63" s="2" t="s">
        <v>250</v>
      </c>
      <c r="D63" s="107"/>
      <c r="E63" s="107"/>
      <c r="F63" s="107">
        <f t="shared" si="3"/>
        <v>0</v>
      </c>
    </row>
    <row r="64" spans="1:6" ht="14.25" customHeight="1">
      <c r="A64" s="174"/>
      <c r="B64" s="174"/>
      <c r="C64" s="2" t="s">
        <v>260</v>
      </c>
      <c r="D64" s="107"/>
      <c r="E64" s="107"/>
      <c r="F64" s="107">
        <f t="shared" si="3"/>
        <v>0</v>
      </c>
    </row>
    <row r="65" spans="1:6" ht="14.25" customHeight="1">
      <c r="A65" s="174"/>
      <c r="B65" s="175"/>
      <c r="C65" s="7" t="s">
        <v>30</v>
      </c>
      <c r="D65" s="108">
        <f>SUM(D58:D64)</f>
        <v>171556000</v>
      </c>
      <c r="E65" s="108">
        <f>SUM(E58:E64)</f>
        <v>66010</v>
      </c>
      <c r="F65" s="108">
        <f>SUM(F58:F64)</f>
        <v>171489990</v>
      </c>
    </row>
    <row r="66" spans="1:6" ht="14.25" customHeight="1">
      <c r="A66" s="175"/>
      <c r="B66" s="176" t="s">
        <v>117</v>
      </c>
      <c r="C66" s="177"/>
      <c r="D66" s="108">
        <f>+D57-D65</f>
        <v>-13556000</v>
      </c>
      <c r="E66" s="108">
        <f>+E57-E65</f>
        <v>-66010</v>
      </c>
      <c r="F66" s="108">
        <f>+F57-F65</f>
        <v>-13489990</v>
      </c>
    </row>
    <row r="67" spans="1:6" ht="14.25" customHeight="1">
      <c r="A67" s="176" t="s">
        <v>346</v>
      </c>
      <c r="B67" s="209"/>
      <c r="C67" s="177"/>
      <c r="D67" s="108">
        <f>+D50+D66</f>
        <v>-77222298</v>
      </c>
      <c r="E67" s="108">
        <f>+E50+E66</f>
        <v>-3040510</v>
      </c>
      <c r="F67" s="108">
        <f>+F50+F66</f>
        <v>-74181788</v>
      </c>
    </row>
    <row r="68" spans="1:6" ht="14.25" customHeight="1">
      <c r="A68" s="212" t="s">
        <v>25</v>
      </c>
      <c r="B68" s="176" t="s">
        <v>347</v>
      </c>
      <c r="C68" s="177"/>
      <c r="D68" s="108">
        <v>233522118</v>
      </c>
      <c r="E68" s="108">
        <v>236562628</v>
      </c>
      <c r="F68" s="108">
        <f>+D68-E68</f>
        <v>-3040510</v>
      </c>
    </row>
    <row r="69" spans="1:6" ht="14.25" customHeight="1">
      <c r="A69" s="213"/>
      <c r="B69" s="176" t="s">
        <v>348</v>
      </c>
      <c r="C69" s="177"/>
      <c r="D69" s="108">
        <f>+D67+D68</f>
        <v>156299820</v>
      </c>
      <c r="E69" s="108">
        <f>+E67+E68</f>
        <v>233522118</v>
      </c>
      <c r="F69" s="108">
        <f>+F67+F68</f>
        <v>-77222298</v>
      </c>
    </row>
    <row r="70" spans="1:6" ht="14.25" customHeight="1">
      <c r="A70" s="213"/>
      <c r="B70" s="176" t="s">
        <v>349</v>
      </c>
      <c r="C70" s="177"/>
      <c r="D70" s="108"/>
      <c r="E70" s="108"/>
      <c r="F70" s="108">
        <f>+D70-E70</f>
        <v>0</v>
      </c>
    </row>
    <row r="71" spans="1:6" ht="14.25" customHeight="1">
      <c r="A71" s="213"/>
      <c r="B71" s="176" t="s">
        <v>350</v>
      </c>
      <c r="C71" s="177"/>
      <c r="D71" s="108"/>
      <c r="E71" s="108"/>
      <c r="F71" s="108">
        <f>+D71-E71</f>
        <v>0</v>
      </c>
    </row>
    <row r="72" spans="1:6" ht="14.25" customHeight="1" thickBot="1">
      <c r="A72" s="213"/>
      <c r="B72" s="210" t="s">
        <v>351</v>
      </c>
      <c r="C72" s="211"/>
      <c r="D72" s="109"/>
      <c r="E72" s="108"/>
      <c r="F72" s="108">
        <f>+D72-E72</f>
        <v>0</v>
      </c>
    </row>
    <row r="73" spans="1:6" ht="14.25" customHeight="1">
      <c r="A73" s="213"/>
      <c r="B73" s="219" t="s">
        <v>352</v>
      </c>
      <c r="C73" s="220"/>
      <c r="D73" s="215">
        <f>+D69+D70+D71+D72</f>
        <v>156299820</v>
      </c>
      <c r="E73" s="223">
        <f>+E69+E70+E71+E72</f>
        <v>233522118</v>
      </c>
      <c r="F73" s="217">
        <f>+F69+F70+F71+F72</f>
        <v>-77222298</v>
      </c>
    </row>
    <row r="74" spans="1:6" ht="14.25" customHeight="1" thickBot="1">
      <c r="A74" s="214"/>
      <c r="B74" s="221"/>
      <c r="C74" s="222"/>
      <c r="D74" s="216"/>
      <c r="E74" s="224"/>
      <c r="F74" s="218"/>
    </row>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password="C6C5" sheet="1"/>
  <mergeCells count="28">
    <mergeCell ref="B20:B32"/>
    <mergeCell ref="B33:C33"/>
    <mergeCell ref="B7:B19"/>
    <mergeCell ref="A7:A33"/>
    <mergeCell ref="D2:F2"/>
    <mergeCell ref="A4:F4"/>
    <mergeCell ref="A3:F3"/>
    <mergeCell ref="A6:C6"/>
    <mergeCell ref="B58:B65"/>
    <mergeCell ref="B66:C66"/>
    <mergeCell ref="B69:C69"/>
    <mergeCell ref="A51:A66"/>
    <mergeCell ref="F73:F74"/>
    <mergeCell ref="B68:C68"/>
    <mergeCell ref="B71:C71"/>
    <mergeCell ref="B72:C72"/>
    <mergeCell ref="B73:C74"/>
    <mergeCell ref="E73:E74"/>
    <mergeCell ref="A34:A49"/>
    <mergeCell ref="A68:A74"/>
    <mergeCell ref="D73:D74"/>
    <mergeCell ref="B70:C70"/>
    <mergeCell ref="B49:C49"/>
    <mergeCell ref="B34:B41"/>
    <mergeCell ref="B42:B48"/>
    <mergeCell ref="A50:C50"/>
    <mergeCell ref="A67:C67"/>
    <mergeCell ref="B51:B57"/>
  </mergeCells>
  <printOptions horizontalCentered="1"/>
  <pageMargins left="0" right="0" top="0.3937007874015748" bottom="0" header="0" footer="0"/>
  <pageSetup firstPageNumber="11" useFirstPageNumber="1" horizontalDpi="600" verticalDpi="600" orientation="portrait" paperSize="9" r:id="rId3"/>
  <headerFooter scaleWithDoc="0">
    <oddFooter>&amp;C&amp;P</oddFooter>
  </headerFooter>
  <rowBreaks count="1" manualBreakCount="1">
    <brk id="50" max="5" man="1"/>
  </rowBreaks>
  <legacyDrawing r:id="rId2"/>
</worksheet>
</file>

<file path=xl/worksheets/sheet4.xml><?xml version="1.0" encoding="utf-8"?>
<worksheet xmlns="http://schemas.openxmlformats.org/spreadsheetml/2006/main" xmlns:r="http://schemas.openxmlformats.org/officeDocument/2006/relationships">
  <dimension ref="A2:N80"/>
  <sheetViews>
    <sheetView view="pageBreakPreview" zoomScaleSheetLayoutView="100" zoomScalePageLayoutView="0" workbookViewId="0" topLeftCell="A1">
      <selection activeCell="I79" sqref="I79:I80"/>
    </sheetView>
  </sheetViews>
  <sheetFormatPr defaultColWidth="9.00390625" defaultRowHeight="13.5"/>
  <cols>
    <col min="1" max="1" width="3.50390625" style="3" customWidth="1"/>
    <col min="2" max="2" width="3.375" style="3" customWidth="1"/>
    <col min="3" max="3" width="36.125" style="3" customWidth="1"/>
    <col min="4" max="7" width="8.625" style="3" customWidth="1"/>
    <col min="8" max="8" width="8.625" style="4" customWidth="1"/>
    <col min="9" max="9" width="8.625" style="3" customWidth="1"/>
    <col min="10" max="16384" width="9.00390625" style="3" customWidth="1"/>
  </cols>
  <sheetData>
    <row r="1" ht="21.75" customHeight="1"/>
    <row r="2" spans="1:14" ht="16.5">
      <c r="A2" s="4"/>
      <c r="B2" s="4"/>
      <c r="C2" s="4"/>
      <c r="D2" s="225" t="s">
        <v>35</v>
      </c>
      <c r="E2" s="225"/>
      <c r="F2" s="225"/>
      <c r="G2" s="225"/>
      <c r="H2" s="225"/>
      <c r="I2" s="225"/>
      <c r="J2" s="16"/>
      <c r="K2" s="16"/>
      <c r="L2" s="16"/>
      <c r="M2" s="16"/>
      <c r="N2" s="16"/>
    </row>
    <row r="3" spans="1:9" ht="14.25">
      <c r="A3" s="166" t="s">
        <v>175</v>
      </c>
      <c r="B3" s="166"/>
      <c r="C3" s="166"/>
      <c r="D3" s="166"/>
      <c r="E3" s="166"/>
      <c r="F3" s="166"/>
      <c r="G3" s="166"/>
      <c r="H3" s="166"/>
      <c r="I3" s="166"/>
    </row>
    <row r="4" spans="1:9" ht="14.25">
      <c r="A4" s="4"/>
      <c r="C4" s="19"/>
      <c r="D4" s="4"/>
      <c r="E4" s="4"/>
      <c r="F4" s="4"/>
      <c r="G4" s="4"/>
      <c r="I4" s="4"/>
    </row>
    <row r="5" spans="1:9" ht="14.25">
      <c r="A5" s="166" t="s">
        <v>368</v>
      </c>
      <c r="B5" s="166"/>
      <c r="C5" s="166"/>
      <c r="D5" s="166"/>
      <c r="E5" s="166"/>
      <c r="F5" s="166"/>
      <c r="G5" s="166"/>
      <c r="H5" s="166"/>
      <c r="I5" s="166"/>
    </row>
    <row r="6" spans="1:9" ht="13.5" customHeight="1">
      <c r="A6" s="4"/>
      <c r="B6" s="4"/>
      <c r="C6" s="4"/>
      <c r="D6" s="4"/>
      <c r="E6" s="4"/>
      <c r="F6" s="4"/>
      <c r="G6" s="4"/>
      <c r="I6" s="4" t="s">
        <v>334</v>
      </c>
    </row>
    <row r="7" spans="1:9" ht="14.25" customHeight="1">
      <c r="A7" s="195" t="s">
        <v>140</v>
      </c>
      <c r="B7" s="196"/>
      <c r="C7" s="197"/>
      <c r="D7" s="201" t="s">
        <v>16</v>
      </c>
      <c r="E7" s="201" t="s">
        <v>17</v>
      </c>
      <c r="F7" s="201" t="s">
        <v>18</v>
      </c>
      <c r="G7" s="201" t="s">
        <v>19</v>
      </c>
      <c r="H7" s="201" t="s">
        <v>20</v>
      </c>
      <c r="I7" s="201" t="s">
        <v>21</v>
      </c>
    </row>
    <row r="8" spans="1:9" ht="14.25" customHeight="1">
      <c r="A8" s="198"/>
      <c r="B8" s="199"/>
      <c r="C8" s="200"/>
      <c r="D8" s="202"/>
      <c r="E8" s="202"/>
      <c r="F8" s="202"/>
      <c r="G8" s="202"/>
      <c r="H8" s="202"/>
      <c r="I8" s="202"/>
    </row>
    <row r="9" spans="1:9" ht="14.25" customHeight="1">
      <c r="A9" s="173" t="s">
        <v>100</v>
      </c>
      <c r="B9" s="173" t="s">
        <v>23</v>
      </c>
      <c r="C9" s="8" t="s">
        <v>184</v>
      </c>
      <c r="D9" s="133">
        <v>72149150</v>
      </c>
      <c r="E9" s="133"/>
      <c r="F9" s="133"/>
      <c r="G9" s="133">
        <f>SUM(D9:F9)</f>
        <v>72149150</v>
      </c>
      <c r="H9" s="133"/>
      <c r="I9" s="133">
        <f>+G9-H9</f>
        <v>72149150</v>
      </c>
    </row>
    <row r="10" spans="1:9" ht="14.25" customHeight="1">
      <c r="A10" s="174"/>
      <c r="B10" s="174"/>
      <c r="C10" s="2" t="s">
        <v>185</v>
      </c>
      <c r="D10" s="134"/>
      <c r="E10" s="134"/>
      <c r="F10" s="134"/>
      <c r="G10" s="134">
        <f aca="true" t="shared" si="0" ref="G10:G20">SUM(D10:F10)</f>
        <v>0</v>
      </c>
      <c r="H10" s="134"/>
      <c r="I10" s="134">
        <f aca="true" t="shared" si="1" ref="I10:I20">+G10-H10</f>
        <v>0</v>
      </c>
    </row>
    <row r="11" spans="1:9" ht="14.25" customHeight="1">
      <c r="A11" s="174"/>
      <c r="B11" s="174"/>
      <c r="C11" s="2" t="s">
        <v>186</v>
      </c>
      <c r="D11" s="134"/>
      <c r="E11" s="134"/>
      <c r="F11" s="134"/>
      <c r="G11" s="134">
        <f t="shared" si="0"/>
        <v>0</v>
      </c>
      <c r="H11" s="134"/>
      <c r="I11" s="134">
        <f t="shared" si="1"/>
        <v>0</v>
      </c>
    </row>
    <row r="12" spans="1:9" ht="14.25" customHeight="1">
      <c r="A12" s="174"/>
      <c r="B12" s="174"/>
      <c r="C12" s="2" t="s">
        <v>187</v>
      </c>
      <c r="D12" s="134"/>
      <c r="E12" s="134"/>
      <c r="F12" s="134"/>
      <c r="G12" s="134">
        <f t="shared" si="0"/>
        <v>0</v>
      </c>
      <c r="H12" s="134"/>
      <c r="I12" s="134">
        <f t="shared" si="1"/>
        <v>0</v>
      </c>
    </row>
    <row r="13" spans="1:9" ht="14.25" customHeight="1">
      <c r="A13" s="174"/>
      <c r="B13" s="174"/>
      <c r="C13" s="2" t="s">
        <v>261</v>
      </c>
      <c r="D13" s="134"/>
      <c r="E13" s="134"/>
      <c r="F13" s="134"/>
      <c r="G13" s="134">
        <f t="shared" si="0"/>
        <v>0</v>
      </c>
      <c r="H13" s="134"/>
      <c r="I13" s="134">
        <f t="shared" si="1"/>
        <v>0</v>
      </c>
    </row>
    <row r="14" spans="1:9" ht="14.25" customHeight="1">
      <c r="A14" s="174"/>
      <c r="B14" s="174"/>
      <c r="C14" s="2" t="s">
        <v>251</v>
      </c>
      <c r="D14" s="134">
        <v>219560621</v>
      </c>
      <c r="E14" s="134"/>
      <c r="F14" s="134"/>
      <c r="G14" s="134">
        <f t="shared" si="0"/>
        <v>219560621</v>
      </c>
      <c r="H14" s="134"/>
      <c r="I14" s="134">
        <f t="shared" si="1"/>
        <v>219560621</v>
      </c>
    </row>
    <row r="15" spans="1:9" ht="14.25" customHeight="1">
      <c r="A15" s="174"/>
      <c r="B15" s="174"/>
      <c r="C15" s="2" t="s">
        <v>188</v>
      </c>
      <c r="D15" s="134"/>
      <c r="E15" s="134"/>
      <c r="F15" s="134"/>
      <c r="G15" s="134">
        <f t="shared" si="0"/>
        <v>0</v>
      </c>
      <c r="H15" s="134"/>
      <c r="I15" s="134">
        <f t="shared" si="1"/>
        <v>0</v>
      </c>
    </row>
    <row r="16" spans="1:9" ht="14.25" customHeight="1">
      <c r="A16" s="174"/>
      <c r="B16" s="174"/>
      <c r="C16" s="2" t="s">
        <v>189</v>
      </c>
      <c r="D16" s="134"/>
      <c r="E16" s="134"/>
      <c r="F16" s="134"/>
      <c r="G16" s="134">
        <f t="shared" si="0"/>
        <v>0</v>
      </c>
      <c r="H16" s="134"/>
      <c r="I16" s="134">
        <f t="shared" si="1"/>
        <v>0</v>
      </c>
    </row>
    <row r="17" spans="1:9" ht="14.25" customHeight="1">
      <c r="A17" s="174"/>
      <c r="B17" s="174"/>
      <c r="C17" s="2" t="s">
        <v>118</v>
      </c>
      <c r="D17" s="134"/>
      <c r="E17" s="134"/>
      <c r="F17" s="134"/>
      <c r="G17" s="134">
        <f t="shared" si="0"/>
        <v>0</v>
      </c>
      <c r="H17" s="134"/>
      <c r="I17" s="134">
        <f t="shared" si="1"/>
        <v>0</v>
      </c>
    </row>
    <row r="18" spans="1:9" ht="14.25" customHeight="1">
      <c r="A18" s="174"/>
      <c r="B18" s="174"/>
      <c r="C18" s="2" t="s">
        <v>366</v>
      </c>
      <c r="D18" s="134">
        <v>2623540</v>
      </c>
      <c r="E18" s="134"/>
      <c r="F18" s="134"/>
      <c r="G18" s="135">
        <f t="shared" si="0"/>
        <v>2623540</v>
      </c>
      <c r="H18" s="134"/>
      <c r="I18" s="134">
        <f t="shared" si="1"/>
        <v>2623540</v>
      </c>
    </row>
    <row r="19" spans="1:9" ht="14.25" customHeight="1">
      <c r="A19" s="174"/>
      <c r="B19" s="174"/>
      <c r="C19" s="2" t="s">
        <v>266</v>
      </c>
      <c r="D19" s="134">
        <v>274762</v>
      </c>
      <c r="E19" s="134"/>
      <c r="F19" s="134"/>
      <c r="G19" s="134">
        <f t="shared" si="0"/>
        <v>274762</v>
      </c>
      <c r="H19" s="134"/>
      <c r="I19" s="134">
        <f t="shared" si="1"/>
        <v>274762</v>
      </c>
    </row>
    <row r="20" spans="1:9" ht="14.25" customHeight="1">
      <c r="A20" s="174"/>
      <c r="B20" s="174"/>
      <c r="C20" s="1" t="s">
        <v>252</v>
      </c>
      <c r="D20" s="134">
        <v>4579461</v>
      </c>
      <c r="E20" s="134"/>
      <c r="F20" s="134"/>
      <c r="G20" s="134">
        <f t="shared" si="0"/>
        <v>4579461</v>
      </c>
      <c r="H20" s="134"/>
      <c r="I20" s="134">
        <f t="shared" si="1"/>
        <v>4579461</v>
      </c>
    </row>
    <row r="21" spans="1:9" ht="14.25" customHeight="1">
      <c r="A21" s="174"/>
      <c r="B21" s="175"/>
      <c r="C21" s="7" t="s">
        <v>101</v>
      </c>
      <c r="D21" s="136">
        <f aca="true" t="shared" si="2" ref="D21:I21">SUM(D9:D20)</f>
        <v>299187534</v>
      </c>
      <c r="E21" s="136">
        <f t="shared" si="2"/>
        <v>0</v>
      </c>
      <c r="F21" s="136">
        <f t="shared" si="2"/>
        <v>0</v>
      </c>
      <c r="G21" s="136">
        <f t="shared" si="2"/>
        <v>299187534</v>
      </c>
      <c r="H21" s="136">
        <f t="shared" si="2"/>
        <v>0</v>
      </c>
      <c r="I21" s="136">
        <f t="shared" si="2"/>
        <v>299187534</v>
      </c>
    </row>
    <row r="22" spans="1:9" ht="14.25" customHeight="1">
      <c r="A22" s="174"/>
      <c r="B22" s="173" t="s">
        <v>24</v>
      </c>
      <c r="C22" s="1" t="s">
        <v>232</v>
      </c>
      <c r="D22" s="134">
        <v>211467953</v>
      </c>
      <c r="E22" s="134"/>
      <c r="F22" s="134"/>
      <c r="G22" s="134">
        <f aca="true" t="shared" si="3" ref="G22:G33">SUM(D22:F22)</f>
        <v>211467953</v>
      </c>
      <c r="H22" s="134"/>
      <c r="I22" s="134">
        <f aca="true" t="shared" si="4" ref="I22:I33">+G22-H22</f>
        <v>211467953</v>
      </c>
    </row>
    <row r="23" spans="1:9" ht="14.25" customHeight="1">
      <c r="A23" s="174"/>
      <c r="B23" s="174"/>
      <c r="C23" s="1" t="s">
        <v>146</v>
      </c>
      <c r="D23" s="134">
        <v>61887895</v>
      </c>
      <c r="E23" s="134"/>
      <c r="F23" s="134"/>
      <c r="G23" s="134">
        <f t="shared" si="3"/>
        <v>61887895</v>
      </c>
      <c r="H23" s="134"/>
      <c r="I23" s="134">
        <f t="shared" si="4"/>
        <v>61887895</v>
      </c>
    </row>
    <row r="24" spans="1:9" ht="14.25" customHeight="1">
      <c r="A24" s="174"/>
      <c r="B24" s="174"/>
      <c r="C24" s="1" t="s">
        <v>233</v>
      </c>
      <c r="D24" s="134">
        <v>50051386</v>
      </c>
      <c r="E24" s="134"/>
      <c r="F24" s="134"/>
      <c r="G24" s="134">
        <f t="shared" si="3"/>
        <v>50051386</v>
      </c>
      <c r="H24" s="134"/>
      <c r="I24" s="134">
        <f t="shared" si="4"/>
        <v>50051386</v>
      </c>
    </row>
    <row r="25" spans="1:9" ht="14.25" customHeight="1">
      <c r="A25" s="174"/>
      <c r="B25" s="174"/>
      <c r="C25" s="1" t="s">
        <v>234</v>
      </c>
      <c r="D25" s="134"/>
      <c r="E25" s="134"/>
      <c r="F25" s="134"/>
      <c r="G25" s="134">
        <f t="shared" si="3"/>
        <v>0</v>
      </c>
      <c r="H25" s="134"/>
      <c r="I25" s="134">
        <f t="shared" si="4"/>
        <v>0</v>
      </c>
    </row>
    <row r="26" spans="1:9" ht="14.25" customHeight="1">
      <c r="A26" s="174"/>
      <c r="B26" s="174"/>
      <c r="C26" s="1" t="s">
        <v>322</v>
      </c>
      <c r="D26" s="134"/>
      <c r="E26" s="134"/>
      <c r="F26" s="134"/>
      <c r="G26" s="134">
        <f t="shared" si="3"/>
        <v>0</v>
      </c>
      <c r="H26" s="134"/>
      <c r="I26" s="134">
        <f t="shared" si="4"/>
        <v>0</v>
      </c>
    </row>
    <row r="27" spans="1:9" ht="14.25" customHeight="1">
      <c r="A27" s="174"/>
      <c r="B27" s="174"/>
      <c r="C27" s="1" t="s">
        <v>367</v>
      </c>
      <c r="D27" s="134">
        <v>1931277</v>
      </c>
      <c r="E27" s="134"/>
      <c r="F27" s="134"/>
      <c r="G27" s="134">
        <f t="shared" si="3"/>
        <v>1931277</v>
      </c>
      <c r="H27" s="134"/>
      <c r="I27" s="134">
        <f t="shared" si="4"/>
        <v>1931277</v>
      </c>
    </row>
    <row r="28" spans="1:9" ht="14.25" customHeight="1">
      <c r="A28" s="174"/>
      <c r="B28" s="174"/>
      <c r="C28" s="1" t="s">
        <v>37</v>
      </c>
      <c r="D28" s="134"/>
      <c r="E28" s="134"/>
      <c r="F28" s="134"/>
      <c r="G28" s="134">
        <f t="shared" si="3"/>
        <v>0</v>
      </c>
      <c r="H28" s="134"/>
      <c r="I28" s="134">
        <f t="shared" si="4"/>
        <v>0</v>
      </c>
    </row>
    <row r="29" spans="1:9" ht="14.25" customHeight="1">
      <c r="A29" s="174"/>
      <c r="B29" s="174"/>
      <c r="C29" s="1" t="s">
        <v>46</v>
      </c>
      <c r="D29" s="134">
        <v>44819315</v>
      </c>
      <c r="E29" s="134"/>
      <c r="F29" s="134"/>
      <c r="G29" s="134">
        <f t="shared" si="3"/>
        <v>44819315</v>
      </c>
      <c r="H29" s="134"/>
      <c r="I29" s="134">
        <f t="shared" si="4"/>
        <v>44819315</v>
      </c>
    </row>
    <row r="30" spans="1:9" ht="14.25" customHeight="1">
      <c r="A30" s="174"/>
      <c r="B30" s="174"/>
      <c r="C30" s="2" t="s">
        <v>345</v>
      </c>
      <c r="D30" s="134">
        <v>-10740238</v>
      </c>
      <c r="E30" s="134"/>
      <c r="F30" s="134"/>
      <c r="G30" s="134">
        <f t="shared" si="3"/>
        <v>-10740238</v>
      </c>
      <c r="H30" s="134"/>
      <c r="I30" s="134">
        <f t="shared" si="4"/>
        <v>-10740238</v>
      </c>
    </row>
    <row r="31" spans="1:9" ht="14.25" customHeight="1">
      <c r="A31" s="174"/>
      <c r="B31" s="174"/>
      <c r="C31" s="1" t="s">
        <v>47</v>
      </c>
      <c r="D31" s="134"/>
      <c r="E31" s="134"/>
      <c r="F31" s="134"/>
      <c r="G31" s="134">
        <f t="shared" si="3"/>
        <v>0</v>
      </c>
      <c r="H31" s="134"/>
      <c r="I31" s="134">
        <f t="shared" si="4"/>
        <v>0</v>
      </c>
    </row>
    <row r="32" spans="1:9" ht="14.25" customHeight="1">
      <c r="A32" s="174"/>
      <c r="B32" s="174"/>
      <c r="C32" s="1" t="s">
        <v>123</v>
      </c>
      <c r="D32" s="134"/>
      <c r="E32" s="134"/>
      <c r="F32" s="134"/>
      <c r="G32" s="134">
        <f t="shared" si="3"/>
        <v>0</v>
      </c>
      <c r="H32" s="134"/>
      <c r="I32" s="134">
        <f t="shared" si="4"/>
        <v>0</v>
      </c>
    </row>
    <row r="33" spans="1:9" ht="14.25" customHeight="1">
      <c r="A33" s="174"/>
      <c r="B33" s="174"/>
      <c r="C33" s="1" t="s">
        <v>253</v>
      </c>
      <c r="D33" s="134"/>
      <c r="E33" s="134"/>
      <c r="F33" s="134"/>
      <c r="G33" s="134">
        <f t="shared" si="3"/>
        <v>0</v>
      </c>
      <c r="H33" s="134"/>
      <c r="I33" s="134">
        <f t="shared" si="4"/>
        <v>0</v>
      </c>
    </row>
    <row r="34" spans="1:9" ht="14.25" customHeight="1">
      <c r="A34" s="174"/>
      <c r="B34" s="175"/>
      <c r="C34" s="7" t="s">
        <v>102</v>
      </c>
      <c r="D34" s="136">
        <f aca="true" t="shared" si="5" ref="D34:I34">SUM(D22:D33)</f>
        <v>359417588</v>
      </c>
      <c r="E34" s="136">
        <f t="shared" si="5"/>
        <v>0</v>
      </c>
      <c r="F34" s="136">
        <f t="shared" si="5"/>
        <v>0</v>
      </c>
      <c r="G34" s="136">
        <f t="shared" si="5"/>
        <v>359417588</v>
      </c>
      <c r="H34" s="136">
        <f t="shared" si="5"/>
        <v>0</v>
      </c>
      <c r="I34" s="136">
        <f t="shared" si="5"/>
        <v>359417588</v>
      </c>
    </row>
    <row r="35" spans="1:9" ht="14.25" customHeight="1">
      <c r="A35" s="175"/>
      <c r="B35" s="176" t="s">
        <v>103</v>
      </c>
      <c r="C35" s="177"/>
      <c r="D35" s="136">
        <f aca="true" t="shared" si="6" ref="D35:I35">+D21-D34</f>
        <v>-60230054</v>
      </c>
      <c r="E35" s="136">
        <f t="shared" si="6"/>
        <v>0</v>
      </c>
      <c r="F35" s="136">
        <f t="shared" si="6"/>
        <v>0</v>
      </c>
      <c r="G35" s="136">
        <f t="shared" si="6"/>
        <v>-60230054</v>
      </c>
      <c r="H35" s="136">
        <f t="shared" si="6"/>
        <v>0</v>
      </c>
      <c r="I35" s="136">
        <f t="shared" si="6"/>
        <v>-60230054</v>
      </c>
    </row>
    <row r="36" spans="1:9" ht="14.25" customHeight="1">
      <c r="A36" s="173" t="s">
        <v>104</v>
      </c>
      <c r="B36" s="173" t="s">
        <v>23</v>
      </c>
      <c r="C36" s="8" t="s">
        <v>254</v>
      </c>
      <c r="D36" s="133"/>
      <c r="E36" s="133"/>
      <c r="F36" s="133"/>
      <c r="G36" s="133">
        <f aca="true" t="shared" si="7" ref="G36:G42">SUM(D36:F36)</f>
        <v>0</v>
      </c>
      <c r="H36" s="133"/>
      <c r="I36" s="133">
        <f aca="true" t="shared" si="8" ref="I36:I42">+G36-H36</f>
        <v>0</v>
      </c>
    </row>
    <row r="37" spans="1:9" ht="14.25" customHeight="1">
      <c r="A37" s="174"/>
      <c r="B37" s="174"/>
      <c r="C37" s="2" t="s">
        <v>238</v>
      </c>
      <c r="D37" s="134">
        <v>37946</v>
      </c>
      <c r="E37" s="134"/>
      <c r="F37" s="134"/>
      <c r="G37" s="134">
        <f t="shared" si="7"/>
        <v>37946</v>
      </c>
      <c r="H37" s="134"/>
      <c r="I37" s="134">
        <f t="shared" si="8"/>
        <v>37946</v>
      </c>
    </row>
    <row r="38" spans="1:9" ht="14.25" customHeight="1">
      <c r="A38" s="174"/>
      <c r="B38" s="174"/>
      <c r="C38" s="2" t="s">
        <v>41</v>
      </c>
      <c r="D38" s="134"/>
      <c r="E38" s="134"/>
      <c r="F38" s="134"/>
      <c r="G38" s="134">
        <f t="shared" si="7"/>
        <v>0</v>
      </c>
      <c r="H38" s="134"/>
      <c r="I38" s="134">
        <f t="shared" si="8"/>
        <v>0</v>
      </c>
    </row>
    <row r="39" spans="1:9" ht="14.25" customHeight="1">
      <c r="A39" s="174"/>
      <c r="B39" s="174"/>
      <c r="C39" s="2" t="s">
        <v>40</v>
      </c>
      <c r="D39" s="134"/>
      <c r="E39" s="134"/>
      <c r="F39" s="134"/>
      <c r="G39" s="134">
        <f t="shared" si="7"/>
        <v>0</v>
      </c>
      <c r="H39" s="134"/>
      <c r="I39" s="134">
        <f t="shared" si="8"/>
        <v>0</v>
      </c>
    </row>
    <row r="40" spans="1:9" ht="14.25" customHeight="1">
      <c r="A40" s="174"/>
      <c r="B40" s="174"/>
      <c r="C40" s="2" t="s">
        <v>137</v>
      </c>
      <c r="D40" s="134"/>
      <c r="E40" s="134"/>
      <c r="F40" s="134"/>
      <c r="G40" s="134">
        <f t="shared" si="7"/>
        <v>0</v>
      </c>
      <c r="H40" s="134"/>
      <c r="I40" s="134">
        <f t="shared" si="8"/>
        <v>0</v>
      </c>
    </row>
    <row r="41" spans="1:9" ht="14.25" customHeight="1">
      <c r="A41" s="174"/>
      <c r="B41" s="174"/>
      <c r="C41" s="2" t="s">
        <v>42</v>
      </c>
      <c r="D41" s="134"/>
      <c r="E41" s="134"/>
      <c r="F41" s="134"/>
      <c r="G41" s="134">
        <f t="shared" si="7"/>
        <v>0</v>
      </c>
      <c r="H41" s="134"/>
      <c r="I41" s="134">
        <f t="shared" si="8"/>
        <v>0</v>
      </c>
    </row>
    <row r="42" spans="1:9" ht="14.25" customHeight="1">
      <c r="A42" s="174"/>
      <c r="B42" s="174"/>
      <c r="C42" s="2" t="s">
        <v>255</v>
      </c>
      <c r="D42" s="134"/>
      <c r="E42" s="134"/>
      <c r="F42" s="134"/>
      <c r="G42" s="134">
        <f t="shared" si="7"/>
        <v>0</v>
      </c>
      <c r="H42" s="134"/>
      <c r="I42" s="134">
        <f t="shared" si="8"/>
        <v>0</v>
      </c>
    </row>
    <row r="43" spans="1:9" ht="14.25" customHeight="1">
      <c r="A43" s="174"/>
      <c r="B43" s="175"/>
      <c r="C43" s="7" t="s">
        <v>105</v>
      </c>
      <c r="D43" s="136">
        <f aca="true" t="shared" si="9" ref="D43:I43">SUM(D36:D42)</f>
        <v>37946</v>
      </c>
      <c r="E43" s="136">
        <f t="shared" si="9"/>
        <v>0</v>
      </c>
      <c r="F43" s="136">
        <f t="shared" si="9"/>
        <v>0</v>
      </c>
      <c r="G43" s="136">
        <f t="shared" si="9"/>
        <v>37946</v>
      </c>
      <c r="H43" s="136">
        <f t="shared" si="9"/>
        <v>0</v>
      </c>
      <c r="I43" s="136">
        <f t="shared" si="9"/>
        <v>37946</v>
      </c>
    </row>
    <row r="44" spans="1:9" ht="14.25" customHeight="1">
      <c r="A44" s="174"/>
      <c r="B44" s="173" t="s">
        <v>24</v>
      </c>
      <c r="C44" s="1" t="s">
        <v>256</v>
      </c>
      <c r="D44" s="133">
        <v>3474190</v>
      </c>
      <c r="E44" s="133"/>
      <c r="F44" s="133"/>
      <c r="G44" s="133">
        <f aca="true" t="shared" si="10" ref="G44:G49">SUM(D44:F44)</f>
        <v>3474190</v>
      </c>
      <c r="H44" s="133"/>
      <c r="I44" s="133">
        <f aca="true" t="shared" si="11" ref="I44:I49">+G44-H44</f>
        <v>3474190</v>
      </c>
    </row>
    <row r="45" spans="1:9" ht="14.25" customHeight="1">
      <c r="A45" s="174"/>
      <c r="B45" s="174"/>
      <c r="C45" s="2" t="s">
        <v>143</v>
      </c>
      <c r="D45" s="134"/>
      <c r="E45" s="134"/>
      <c r="F45" s="134"/>
      <c r="G45" s="134">
        <f t="shared" si="10"/>
        <v>0</v>
      </c>
      <c r="H45" s="134"/>
      <c r="I45" s="134">
        <f t="shared" si="11"/>
        <v>0</v>
      </c>
    </row>
    <row r="46" spans="1:9" ht="14.25" customHeight="1">
      <c r="A46" s="174"/>
      <c r="B46" s="174"/>
      <c r="C46" s="2" t="s">
        <v>262</v>
      </c>
      <c r="D46" s="134"/>
      <c r="E46" s="134"/>
      <c r="F46" s="134"/>
      <c r="G46" s="134">
        <f t="shared" si="10"/>
        <v>0</v>
      </c>
      <c r="H46" s="134"/>
      <c r="I46" s="134">
        <f t="shared" si="11"/>
        <v>0</v>
      </c>
    </row>
    <row r="47" spans="1:9" ht="14.25" customHeight="1">
      <c r="A47" s="174"/>
      <c r="B47" s="174"/>
      <c r="C47" s="2" t="s">
        <v>144</v>
      </c>
      <c r="D47" s="134"/>
      <c r="E47" s="134"/>
      <c r="F47" s="134"/>
      <c r="G47" s="134">
        <f t="shared" si="10"/>
        <v>0</v>
      </c>
      <c r="H47" s="134"/>
      <c r="I47" s="134">
        <f t="shared" si="11"/>
        <v>0</v>
      </c>
    </row>
    <row r="48" spans="1:9" ht="14.25" customHeight="1">
      <c r="A48" s="174"/>
      <c r="B48" s="174"/>
      <c r="C48" s="2" t="s">
        <v>263</v>
      </c>
      <c r="D48" s="134"/>
      <c r="E48" s="134"/>
      <c r="F48" s="134"/>
      <c r="G48" s="134">
        <f t="shared" si="10"/>
        <v>0</v>
      </c>
      <c r="H48" s="134"/>
      <c r="I48" s="134">
        <f t="shared" si="11"/>
        <v>0</v>
      </c>
    </row>
    <row r="49" spans="1:9" ht="14.25" customHeight="1">
      <c r="A49" s="174"/>
      <c r="B49" s="174"/>
      <c r="C49" s="1" t="s">
        <v>267</v>
      </c>
      <c r="D49" s="134"/>
      <c r="E49" s="134"/>
      <c r="F49" s="134"/>
      <c r="G49" s="134">
        <f t="shared" si="10"/>
        <v>0</v>
      </c>
      <c r="H49" s="134"/>
      <c r="I49" s="134">
        <f t="shared" si="11"/>
        <v>0</v>
      </c>
    </row>
    <row r="50" spans="1:9" ht="14.25" customHeight="1">
      <c r="A50" s="174"/>
      <c r="B50" s="175"/>
      <c r="C50" s="7" t="s">
        <v>106</v>
      </c>
      <c r="D50" s="136">
        <f aca="true" t="shared" si="12" ref="D50:I50">SUM(D44:D49)</f>
        <v>3474190</v>
      </c>
      <c r="E50" s="136">
        <f t="shared" si="12"/>
        <v>0</v>
      </c>
      <c r="F50" s="136">
        <f t="shared" si="12"/>
        <v>0</v>
      </c>
      <c r="G50" s="136">
        <f t="shared" si="12"/>
        <v>3474190</v>
      </c>
      <c r="H50" s="136">
        <f t="shared" si="12"/>
        <v>0</v>
      </c>
      <c r="I50" s="136">
        <f t="shared" si="12"/>
        <v>3474190</v>
      </c>
    </row>
    <row r="51" spans="1:9" ht="14.25" customHeight="1">
      <c r="A51" s="175"/>
      <c r="B51" s="176" t="s">
        <v>107</v>
      </c>
      <c r="C51" s="177"/>
      <c r="D51" s="136">
        <f aca="true" t="shared" si="13" ref="D51:I51">+D43-D50</f>
        <v>-3436244</v>
      </c>
      <c r="E51" s="136">
        <f t="shared" si="13"/>
        <v>0</v>
      </c>
      <c r="F51" s="136">
        <f t="shared" si="13"/>
        <v>0</v>
      </c>
      <c r="G51" s="136">
        <f t="shared" si="13"/>
        <v>-3436244</v>
      </c>
      <c r="H51" s="136">
        <f t="shared" si="13"/>
        <v>0</v>
      </c>
      <c r="I51" s="136">
        <f t="shared" si="13"/>
        <v>-3436244</v>
      </c>
    </row>
    <row r="52" spans="1:9" ht="14.25" customHeight="1">
      <c r="A52" s="183" t="s">
        <v>108</v>
      </c>
      <c r="B52" s="184"/>
      <c r="C52" s="185"/>
      <c r="D52" s="136">
        <f aca="true" t="shared" si="14" ref="D52:I52">+D35+D51</f>
        <v>-63666298</v>
      </c>
      <c r="E52" s="136">
        <f t="shared" si="14"/>
        <v>0</v>
      </c>
      <c r="F52" s="136">
        <f t="shared" si="14"/>
        <v>0</v>
      </c>
      <c r="G52" s="136">
        <f t="shared" si="14"/>
        <v>-63666298</v>
      </c>
      <c r="H52" s="136">
        <f t="shared" si="14"/>
        <v>0</v>
      </c>
      <c r="I52" s="136">
        <f t="shared" si="14"/>
        <v>-63666298</v>
      </c>
    </row>
    <row r="53" spans="1:9" ht="14.25" customHeight="1">
      <c r="A53" s="173" t="s">
        <v>26</v>
      </c>
      <c r="B53" s="173" t="s">
        <v>23</v>
      </c>
      <c r="C53" s="8" t="s">
        <v>257</v>
      </c>
      <c r="D53" s="133">
        <v>158000000</v>
      </c>
      <c r="E53" s="133"/>
      <c r="F53" s="133"/>
      <c r="G53" s="133">
        <f aca="true" t="shared" si="15" ref="G53:G60">SUM(D53:F53)</f>
        <v>158000000</v>
      </c>
      <c r="H53" s="133"/>
      <c r="I53" s="133">
        <f aca="true" t="shared" si="16" ref="I53:I60">+G53-H53</f>
        <v>158000000</v>
      </c>
    </row>
    <row r="54" spans="1:9" ht="14.25" customHeight="1">
      <c r="A54" s="174"/>
      <c r="B54" s="174"/>
      <c r="C54" s="2" t="s">
        <v>268</v>
      </c>
      <c r="D54" s="134"/>
      <c r="E54" s="134"/>
      <c r="F54" s="134"/>
      <c r="G54" s="134">
        <f t="shared" si="15"/>
        <v>0</v>
      </c>
      <c r="H54" s="134"/>
      <c r="I54" s="134">
        <f t="shared" si="16"/>
        <v>0</v>
      </c>
    </row>
    <row r="55" spans="1:9" ht="14.25" customHeight="1">
      <c r="A55" s="174"/>
      <c r="B55" s="174"/>
      <c r="C55" s="2" t="s">
        <v>259</v>
      </c>
      <c r="D55" s="134"/>
      <c r="E55" s="134"/>
      <c r="F55" s="134"/>
      <c r="G55" s="134">
        <f t="shared" si="15"/>
        <v>0</v>
      </c>
      <c r="H55" s="134"/>
      <c r="I55" s="134">
        <f t="shared" si="16"/>
        <v>0</v>
      </c>
    </row>
    <row r="56" spans="1:9" ht="14.25" customHeight="1">
      <c r="A56" s="174"/>
      <c r="B56" s="174"/>
      <c r="C56" s="2" t="s">
        <v>43</v>
      </c>
      <c r="D56" s="134"/>
      <c r="E56" s="134"/>
      <c r="F56" s="134"/>
      <c r="G56" s="134">
        <f t="shared" si="15"/>
        <v>0</v>
      </c>
      <c r="H56" s="134"/>
      <c r="I56" s="134">
        <f t="shared" si="16"/>
        <v>0</v>
      </c>
    </row>
    <row r="57" spans="1:9" ht="14.25" customHeight="1">
      <c r="A57" s="174"/>
      <c r="B57" s="174"/>
      <c r="C57" s="2" t="s">
        <v>44</v>
      </c>
      <c r="D57" s="134"/>
      <c r="E57" s="134"/>
      <c r="F57" s="134"/>
      <c r="G57" s="134">
        <f t="shared" si="15"/>
        <v>0</v>
      </c>
      <c r="H57" s="134"/>
      <c r="I57" s="134">
        <f t="shared" si="16"/>
        <v>0</v>
      </c>
    </row>
    <row r="58" spans="1:9" ht="14.25" customHeight="1">
      <c r="A58" s="174"/>
      <c r="B58" s="174"/>
      <c r="C58" s="2" t="s">
        <v>39</v>
      </c>
      <c r="D58" s="134">
        <v>255913067</v>
      </c>
      <c r="E58" s="134"/>
      <c r="F58" s="134"/>
      <c r="G58" s="134">
        <f t="shared" si="15"/>
        <v>255913067</v>
      </c>
      <c r="H58" s="134"/>
      <c r="I58" s="134">
        <f t="shared" si="16"/>
        <v>255913067</v>
      </c>
    </row>
    <row r="59" spans="1:9" ht="14.25" customHeight="1">
      <c r="A59" s="174"/>
      <c r="B59" s="174"/>
      <c r="C59" s="2" t="s">
        <v>147</v>
      </c>
      <c r="D59" s="134"/>
      <c r="E59" s="134"/>
      <c r="F59" s="134"/>
      <c r="G59" s="134">
        <f t="shared" si="15"/>
        <v>0</v>
      </c>
      <c r="H59" s="134"/>
      <c r="I59" s="134">
        <f t="shared" si="16"/>
        <v>0</v>
      </c>
    </row>
    <row r="60" spans="1:9" ht="14.25" customHeight="1">
      <c r="A60" s="174"/>
      <c r="B60" s="174"/>
      <c r="C60" s="1" t="s">
        <v>264</v>
      </c>
      <c r="D60" s="134"/>
      <c r="E60" s="134"/>
      <c r="F60" s="134"/>
      <c r="G60" s="134">
        <f t="shared" si="15"/>
        <v>0</v>
      </c>
      <c r="H60" s="134"/>
      <c r="I60" s="134">
        <f t="shared" si="16"/>
        <v>0</v>
      </c>
    </row>
    <row r="61" spans="1:9" ht="14.25" customHeight="1">
      <c r="A61" s="174"/>
      <c r="B61" s="175"/>
      <c r="C61" s="7" t="s">
        <v>29</v>
      </c>
      <c r="D61" s="136">
        <f aca="true" t="shared" si="17" ref="D61:I61">SUM(D53:D60)</f>
        <v>413913067</v>
      </c>
      <c r="E61" s="136">
        <f t="shared" si="17"/>
        <v>0</v>
      </c>
      <c r="F61" s="136">
        <f t="shared" si="17"/>
        <v>0</v>
      </c>
      <c r="G61" s="136">
        <f t="shared" si="17"/>
        <v>413913067</v>
      </c>
      <c r="H61" s="136">
        <f t="shared" si="17"/>
        <v>0</v>
      </c>
      <c r="I61" s="136">
        <f t="shared" si="17"/>
        <v>413913067</v>
      </c>
    </row>
    <row r="62" spans="1:9" ht="14.25" customHeight="1">
      <c r="A62" s="174"/>
      <c r="B62" s="173" t="s">
        <v>24</v>
      </c>
      <c r="C62" s="1" t="s">
        <v>265</v>
      </c>
      <c r="D62" s="134"/>
      <c r="E62" s="134"/>
      <c r="F62" s="134"/>
      <c r="G62" s="134">
        <f aca="true" t="shared" si="18" ref="G62:G70">SUM(D62:F62)</f>
        <v>0</v>
      </c>
      <c r="H62" s="134"/>
      <c r="I62" s="134">
        <f aca="true" t="shared" si="19" ref="I62:I70">+G62-H62</f>
        <v>0</v>
      </c>
    </row>
    <row r="63" spans="1:9" ht="14.25" customHeight="1">
      <c r="A63" s="174"/>
      <c r="B63" s="174"/>
      <c r="C63" s="1" t="s">
        <v>145</v>
      </c>
      <c r="D63" s="134"/>
      <c r="E63" s="134"/>
      <c r="F63" s="134"/>
      <c r="G63" s="134">
        <f t="shared" si="18"/>
        <v>0</v>
      </c>
      <c r="H63" s="134"/>
      <c r="I63" s="134">
        <f t="shared" si="19"/>
        <v>0</v>
      </c>
    </row>
    <row r="64" spans="1:9" ht="14.25" customHeight="1">
      <c r="A64" s="174"/>
      <c r="B64" s="174"/>
      <c r="C64" s="2" t="s">
        <v>48</v>
      </c>
      <c r="D64" s="134"/>
      <c r="E64" s="134"/>
      <c r="F64" s="134"/>
      <c r="G64" s="134">
        <f t="shared" si="18"/>
        <v>0</v>
      </c>
      <c r="H64" s="134"/>
      <c r="I64" s="134">
        <f t="shared" si="19"/>
        <v>0</v>
      </c>
    </row>
    <row r="65" spans="1:9" ht="14.25" customHeight="1">
      <c r="A65" s="174"/>
      <c r="B65" s="174"/>
      <c r="C65" s="46" t="s">
        <v>360</v>
      </c>
      <c r="D65" s="134"/>
      <c r="E65" s="134"/>
      <c r="F65" s="134"/>
      <c r="G65" s="134">
        <f t="shared" si="18"/>
        <v>0</v>
      </c>
      <c r="H65" s="134"/>
      <c r="I65" s="134">
        <f t="shared" si="19"/>
        <v>0</v>
      </c>
    </row>
    <row r="66" spans="1:9" ht="14.25" customHeight="1">
      <c r="A66" s="174"/>
      <c r="B66" s="174"/>
      <c r="C66" s="2" t="s">
        <v>49</v>
      </c>
      <c r="D66" s="134">
        <v>171556000</v>
      </c>
      <c r="E66" s="134"/>
      <c r="F66" s="134"/>
      <c r="G66" s="134">
        <f t="shared" si="18"/>
        <v>171556000</v>
      </c>
      <c r="H66" s="134"/>
      <c r="I66" s="134">
        <f t="shared" si="19"/>
        <v>171556000</v>
      </c>
    </row>
    <row r="67" spans="1:9" ht="14.25" customHeight="1">
      <c r="A67" s="174"/>
      <c r="B67" s="174"/>
      <c r="C67" s="2" t="s">
        <v>50</v>
      </c>
      <c r="D67" s="134"/>
      <c r="E67" s="134"/>
      <c r="F67" s="134"/>
      <c r="G67" s="134">
        <f t="shared" si="18"/>
        <v>0</v>
      </c>
      <c r="H67" s="134"/>
      <c r="I67" s="134">
        <f t="shared" si="19"/>
        <v>0</v>
      </c>
    </row>
    <row r="68" spans="1:9" ht="14.25" customHeight="1">
      <c r="A68" s="174"/>
      <c r="B68" s="174"/>
      <c r="C68" s="2" t="s">
        <v>149</v>
      </c>
      <c r="D68" s="134">
        <v>255913067</v>
      </c>
      <c r="E68" s="134"/>
      <c r="F68" s="134"/>
      <c r="G68" s="134">
        <f t="shared" si="18"/>
        <v>255913067</v>
      </c>
      <c r="H68" s="134"/>
      <c r="I68" s="134">
        <f t="shared" si="19"/>
        <v>255913067</v>
      </c>
    </row>
    <row r="69" spans="1:9" ht="14.25" customHeight="1">
      <c r="A69" s="174"/>
      <c r="B69" s="174"/>
      <c r="C69" s="2" t="s">
        <v>148</v>
      </c>
      <c r="D69" s="134"/>
      <c r="E69" s="134"/>
      <c r="F69" s="134"/>
      <c r="G69" s="134">
        <f t="shared" si="18"/>
        <v>0</v>
      </c>
      <c r="H69" s="134"/>
      <c r="I69" s="134">
        <f t="shared" si="19"/>
        <v>0</v>
      </c>
    </row>
    <row r="70" spans="1:9" ht="14.25" customHeight="1">
      <c r="A70" s="174"/>
      <c r="B70" s="174"/>
      <c r="C70" s="2" t="s">
        <v>260</v>
      </c>
      <c r="D70" s="134"/>
      <c r="E70" s="134"/>
      <c r="F70" s="134"/>
      <c r="G70" s="134">
        <f t="shared" si="18"/>
        <v>0</v>
      </c>
      <c r="H70" s="134"/>
      <c r="I70" s="134">
        <f t="shared" si="19"/>
        <v>0</v>
      </c>
    </row>
    <row r="71" spans="1:9" ht="14.25" customHeight="1">
      <c r="A71" s="174"/>
      <c r="B71" s="175"/>
      <c r="C71" s="21" t="s">
        <v>31</v>
      </c>
      <c r="D71" s="136">
        <f aca="true" t="shared" si="20" ref="D71:I71">SUM(D62:D70)</f>
        <v>427469067</v>
      </c>
      <c r="E71" s="136">
        <f t="shared" si="20"/>
        <v>0</v>
      </c>
      <c r="F71" s="136">
        <f t="shared" si="20"/>
        <v>0</v>
      </c>
      <c r="G71" s="136">
        <f t="shared" si="20"/>
        <v>427469067</v>
      </c>
      <c r="H71" s="136">
        <f t="shared" si="20"/>
        <v>0</v>
      </c>
      <c r="I71" s="136">
        <f t="shared" si="20"/>
        <v>427469067</v>
      </c>
    </row>
    <row r="72" spans="1:9" ht="14.25" customHeight="1">
      <c r="A72" s="175"/>
      <c r="B72" s="176" t="s">
        <v>112</v>
      </c>
      <c r="C72" s="177"/>
      <c r="D72" s="136">
        <f aca="true" t="shared" si="21" ref="D72:I72">+D61-D71</f>
        <v>-13556000</v>
      </c>
      <c r="E72" s="136">
        <f t="shared" si="21"/>
        <v>0</v>
      </c>
      <c r="F72" s="136">
        <f t="shared" si="21"/>
        <v>0</v>
      </c>
      <c r="G72" s="136">
        <f t="shared" si="21"/>
        <v>-13556000</v>
      </c>
      <c r="H72" s="136">
        <f t="shared" si="21"/>
        <v>0</v>
      </c>
      <c r="I72" s="136">
        <f t="shared" si="21"/>
        <v>-13556000</v>
      </c>
    </row>
    <row r="73" spans="1:9" ht="14.25" customHeight="1">
      <c r="A73" s="176" t="s">
        <v>346</v>
      </c>
      <c r="B73" s="209"/>
      <c r="C73" s="177"/>
      <c r="D73" s="136">
        <f aca="true" t="shared" si="22" ref="D73:I73">+D52+D72</f>
        <v>-77222298</v>
      </c>
      <c r="E73" s="136">
        <f t="shared" si="22"/>
        <v>0</v>
      </c>
      <c r="F73" s="136">
        <f t="shared" si="22"/>
        <v>0</v>
      </c>
      <c r="G73" s="136">
        <f t="shared" si="22"/>
        <v>-77222298</v>
      </c>
      <c r="H73" s="136">
        <f t="shared" si="22"/>
        <v>0</v>
      </c>
      <c r="I73" s="136">
        <f t="shared" si="22"/>
        <v>-77222298</v>
      </c>
    </row>
    <row r="74" spans="1:9" ht="14.25" customHeight="1">
      <c r="A74" s="212" t="s">
        <v>25</v>
      </c>
      <c r="B74" s="176" t="s">
        <v>347</v>
      </c>
      <c r="C74" s="177"/>
      <c r="D74" s="136">
        <v>233522118</v>
      </c>
      <c r="E74" s="136"/>
      <c r="F74" s="136"/>
      <c r="G74" s="136">
        <f>SUM(D74:F74)</f>
        <v>233522118</v>
      </c>
      <c r="H74" s="136"/>
      <c r="I74" s="136">
        <f>+G74-H74</f>
        <v>233522118</v>
      </c>
    </row>
    <row r="75" spans="1:9" ht="14.25" customHeight="1">
      <c r="A75" s="213"/>
      <c r="B75" s="176" t="s">
        <v>348</v>
      </c>
      <c r="C75" s="177"/>
      <c r="D75" s="136">
        <f>+D73+D74</f>
        <v>156299820</v>
      </c>
      <c r="E75" s="136"/>
      <c r="F75" s="136"/>
      <c r="G75" s="136">
        <f>SUM(D75:F75)</f>
        <v>156299820</v>
      </c>
      <c r="H75" s="136"/>
      <c r="I75" s="136">
        <f>+G75-H75</f>
        <v>156299820</v>
      </c>
    </row>
    <row r="76" spans="1:9" ht="14.25" customHeight="1">
      <c r="A76" s="213"/>
      <c r="B76" s="176" t="s">
        <v>349</v>
      </c>
      <c r="C76" s="177"/>
      <c r="D76" s="136">
        <v>0</v>
      </c>
      <c r="E76" s="136"/>
      <c r="F76" s="136"/>
      <c r="G76" s="136">
        <f>SUM(D76:F76)</f>
        <v>0</v>
      </c>
      <c r="H76" s="136"/>
      <c r="I76" s="136">
        <f>+G76-H76</f>
        <v>0</v>
      </c>
    </row>
    <row r="77" spans="1:9" ht="14.25" customHeight="1">
      <c r="A77" s="213"/>
      <c r="B77" s="176" t="s">
        <v>353</v>
      </c>
      <c r="C77" s="177"/>
      <c r="D77" s="136">
        <v>0</v>
      </c>
      <c r="E77" s="136"/>
      <c r="F77" s="136"/>
      <c r="G77" s="136">
        <f>SUM(D77:F77)</f>
        <v>0</v>
      </c>
      <c r="H77" s="136"/>
      <c r="I77" s="136">
        <f>+G77-H77</f>
        <v>0</v>
      </c>
    </row>
    <row r="78" spans="1:9" ht="14.25" customHeight="1" thickBot="1">
      <c r="A78" s="213"/>
      <c r="B78" s="210" t="s">
        <v>351</v>
      </c>
      <c r="C78" s="211"/>
      <c r="D78" s="136">
        <v>0</v>
      </c>
      <c r="E78" s="136"/>
      <c r="F78" s="136"/>
      <c r="G78" s="136">
        <f>SUM(D78:F78)</f>
        <v>0</v>
      </c>
      <c r="H78" s="136"/>
      <c r="I78" s="133">
        <f>+G78-H78</f>
        <v>0</v>
      </c>
    </row>
    <row r="79" spans="1:9" ht="14.25" customHeight="1">
      <c r="A79" s="213"/>
      <c r="B79" s="219" t="s">
        <v>352</v>
      </c>
      <c r="C79" s="229"/>
      <c r="D79" s="235">
        <f aca="true" t="shared" si="23" ref="D79:I79">+D75+D76+D77+D78</f>
        <v>156299820</v>
      </c>
      <c r="E79" s="226">
        <f t="shared" si="23"/>
        <v>0</v>
      </c>
      <c r="F79" s="228">
        <f t="shared" si="23"/>
        <v>0</v>
      </c>
      <c r="G79" s="226">
        <f t="shared" si="23"/>
        <v>156299820</v>
      </c>
      <c r="H79" s="233">
        <f t="shared" si="23"/>
        <v>0</v>
      </c>
      <c r="I79" s="231">
        <f t="shared" si="23"/>
        <v>156299820</v>
      </c>
    </row>
    <row r="80" spans="1:9" ht="14.25" customHeight="1" thickBot="1">
      <c r="A80" s="214"/>
      <c r="B80" s="221"/>
      <c r="C80" s="230"/>
      <c r="D80" s="236"/>
      <c r="E80" s="227"/>
      <c r="F80" s="228"/>
      <c r="G80" s="227"/>
      <c r="H80" s="234"/>
      <c r="I80" s="232"/>
    </row>
    <row r="81" ht="14.25" customHeight="1"/>
    <row r="82" ht="14.25" customHeight="1"/>
  </sheetData>
  <sheetProtection password="C6C5" sheet="1"/>
  <mergeCells count="37">
    <mergeCell ref="I79:I80"/>
    <mergeCell ref="A73:C73"/>
    <mergeCell ref="A74:A80"/>
    <mergeCell ref="B74:C74"/>
    <mergeCell ref="B76:C76"/>
    <mergeCell ref="B77:C77"/>
    <mergeCell ref="B78:C78"/>
    <mergeCell ref="B75:C75"/>
    <mergeCell ref="H79:H80"/>
    <mergeCell ref="D79:D80"/>
    <mergeCell ref="E79:E80"/>
    <mergeCell ref="F79:F80"/>
    <mergeCell ref="G79:G80"/>
    <mergeCell ref="B22:B34"/>
    <mergeCell ref="B35:C35"/>
    <mergeCell ref="A7:C8"/>
    <mergeCell ref="B79:C80"/>
    <mergeCell ref="A36:A51"/>
    <mergeCell ref="B36:B43"/>
    <mergeCell ref="B44:B50"/>
    <mergeCell ref="E7:E8"/>
    <mergeCell ref="B51:C51"/>
    <mergeCell ref="A52:C52"/>
    <mergeCell ref="A53:A72"/>
    <mergeCell ref="B62:B71"/>
    <mergeCell ref="B72:C72"/>
    <mergeCell ref="B53:B61"/>
    <mergeCell ref="F7:F8"/>
    <mergeCell ref="D2:I2"/>
    <mergeCell ref="A3:I3"/>
    <mergeCell ref="A5:I5"/>
    <mergeCell ref="B9:B21"/>
    <mergeCell ref="I7:I8"/>
    <mergeCell ref="H7:H8"/>
    <mergeCell ref="A9:A35"/>
    <mergeCell ref="G7:G8"/>
    <mergeCell ref="D7:D8"/>
  </mergeCells>
  <printOptions horizontalCentered="1"/>
  <pageMargins left="0" right="0" top="0.3937007874015748" bottom="0" header="0" footer="0"/>
  <pageSetup firstPageNumber="13" useFirstPageNumber="1" horizontalDpi="300" verticalDpi="300" orientation="portrait" paperSize="9" r:id="rId3"/>
  <headerFooter scaleWithDoc="0">
    <oddFooter>&amp;C&amp;P</oddFooter>
  </headerFooter>
  <rowBreaks count="1" manualBreakCount="1">
    <brk id="52" max="8" man="1"/>
  </rowBreaks>
  <legacyDrawing r:id="rId2"/>
</worksheet>
</file>

<file path=xl/worksheets/sheet5.xml><?xml version="1.0" encoding="utf-8"?>
<worksheet xmlns="http://schemas.openxmlformats.org/spreadsheetml/2006/main" xmlns:r="http://schemas.openxmlformats.org/officeDocument/2006/relationships">
  <dimension ref="A2:H62"/>
  <sheetViews>
    <sheetView zoomScaleSheetLayoutView="100" workbookViewId="0" topLeftCell="A1">
      <selection activeCell="F50" sqref="F50"/>
    </sheetView>
  </sheetViews>
  <sheetFormatPr defaultColWidth="9.00390625" defaultRowHeight="13.5"/>
  <cols>
    <col min="1" max="1" width="21.625" style="3" customWidth="1"/>
    <col min="2" max="4" width="8.625" style="3" customWidth="1"/>
    <col min="5" max="5" width="21.625" style="3" customWidth="1"/>
    <col min="6" max="8" width="8.625" style="3" customWidth="1"/>
    <col min="9" max="9" width="0.875" style="3" customWidth="1"/>
    <col min="10" max="16384" width="9.00390625" style="3" customWidth="1"/>
  </cols>
  <sheetData>
    <row r="1" ht="21.75" customHeight="1"/>
    <row r="2" ht="15" customHeight="1">
      <c r="H2" s="16" t="s">
        <v>111</v>
      </c>
    </row>
    <row r="3" spans="1:8" ht="14.25">
      <c r="A3" s="22" t="s">
        <v>28</v>
      </c>
      <c r="B3" s="22"/>
      <c r="C3" s="22"/>
      <c r="D3" s="22"/>
      <c r="E3" s="22"/>
      <c r="F3" s="22"/>
      <c r="G3" s="22"/>
      <c r="H3" s="22"/>
    </row>
    <row r="4" spans="1:8" ht="14.25">
      <c r="A4" s="239" t="s">
        <v>364</v>
      </c>
      <c r="B4" s="239"/>
      <c r="C4" s="239"/>
      <c r="D4" s="239"/>
      <c r="E4" s="239"/>
      <c r="F4" s="239"/>
      <c r="G4" s="239"/>
      <c r="H4" s="239"/>
    </row>
    <row r="5" ht="13.5" customHeight="1">
      <c r="H5" s="3" t="s">
        <v>334</v>
      </c>
    </row>
    <row r="6" spans="1:8" ht="14.25" customHeight="1">
      <c r="A6" s="23" t="s">
        <v>5</v>
      </c>
      <c r="B6" s="23"/>
      <c r="C6" s="23"/>
      <c r="D6" s="23"/>
      <c r="E6" s="23" t="s">
        <v>6</v>
      </c>
      <c r="F6" s="23"/>
      <c r="G6" s="23"/>
      <c r="H6" s="23"/>
    </row>
    <row r="7" spans="1:8" ht="14.25" customHeight="1">
      <c r="A7" s="24"/>
      <c r="B7" s="25" t="s">
        <v>7</v>
      </c>
      <c r="C7" s="25" t="s">
        <v>8</v>
      </c>
      <c r="D7" s="237" t="s">
        <v>9</v>
      </c>
      <c r="E7" s="8"/>
      <c r="F7" s="26" t="s">
        <v>7</v>
      </c>
      <c r="G7" s="25" t="s">
        <v>8</v>
      </c>
      <c r="H7" s="237" t="s">
        <v>9</v>
      </c>
    </row>
    <row r="8" spans="1:8" ht="14.25" customHeight="1" thickBot="1">
      <c r="A8" s="34"/>
      <c r="B8" s="51" t="s">
        <v>10</v>
      </c>
      <c r="C8" s="27" t="s">
        <v>10</v>
      </c>
      <c r="D8" s="238"/>
      <c r="E8" s="2"/>
      <c r="F8" s="57" t="s">
        <v>10</v>
      </c>
      <c r="G8" s="27" t="s">
        <v>10</v>
      </c>
      <c r="H8" s="238"/>
    </row>
    <row r="9" spans="1:8" ht="14.25" customHeight="1" thickBot="1">
      <c r="A9" s="52" t="s">
        <v>11</v>
      </c>
      <c r="B9" s="78">
        <f>SUM(B10:B32)</f>
        <v>107420102</v>
      </c>
      <c r="C9" s="79">
        <f>SUM(C10:C32)</f>
        <v>149177670</v>
      </c>
      <c r="D9" s="80">
        <f>SUM(D10:D32)</f>
        <v>-41757568</v>
      </c>
      <c r="E9" s="58" t="s">
        <v>0</v>
      </c>
      <c r="F9" s="84">
        <f>SUM(F10:F32)</f>
        <v>10836926</v>
      </c>
      <c r="G9" s="85">
        <f>SUM(G10:G32)</f>
        <v>13163931</v>
      </c>
      <c r="H9" s="86">
        <f aca="true" t="shared" si="0" ref="H9:H62">+F9-G9</f>
        <v>-2327005</v>
      </c>
    </row>
    <row r="10" spans="1:8" ht="14.25" customHeight="1">
      <c r="A10" s="32" t="s">
        <v>51</v>
      </c>
      <c r="B10" s="64">
        <v>51844308</v>
      </c>
      <c r="C10" s="65">
        <f>107561232+9051400</f>
        <v>116612632</v>
      </c>
      <c r="D10" s="66">
        <f>+B10-C10</f>
        <v>-64768324</v>
      </c>
      <c r="E10" s="33" t="s">
        <v>65</v>
      </c>
      <c r="F10" s="87"/>
      <c r="G10" s="88"/>
      <c r="H10" s="89">
        <f t="shared" si="0"/>
        <v>0</v>
      </c>
    </row>
    <row r="11" spans="1:8" ht="14.25" customHeight="1">
      <c r="A11" s="32" t="s">
        <v>52</v>
      </c>
      <c r="B11" s="64"/>
      <c r="C11" s="64"/>
      <c r="D11" s="67">
        <f aca="true" t="shared" si="1" ref="D11:D32">+B11-C11</f>
        <v>0</v>
      </c>
      <c r="E11" s="33" t="s">
        <v>125</v>
      </c>
      <c r="F11" s="87">
        <v>8070006</v>
      </c>
      <c r="G11" s="90">
        <v>11435819</v>
      </c>
      <c r="H11" s="91">
        <f t="shared" si="0"/>
        <v>-3365813</v>
      </c>
    </row>
    <row r="12" spans="1:8" ht="14.25" customHeight="1">
      <c r="A12" s="32" t="s">
        <v>53</v>
      </c>
      <c r="B12" s="64"/>
      <c r="C12" s="64"/>
      <c r="D12" s="67">
        <f t="shared" si="1"/>
        <v>0</v>
      </c>
      <c r="E12" s="33" t="s">
        <v>126</v>
      </c>
      <c r="F12" s="87"/>
      <c r="G12" s="90"/>
      <c r="H12" s="91">
        <f t="shared" si="0"/>
        <v>0</v>
      </c>
    </row>
    <row r="13" spans="1:8" ht="14.25" customHeight="1">
      <c r="A13" s="32" t="s">
        <v>54</v>
      </c>
      <c r="B13" s="64">
        <v>55464184</v>
      </c>
      <c r="C13" s="64">
        <v>32465038</v>
      </c>
      <c r="D13" s="67">
        <f t="shared" si="1"/>
        <v>22999146</v>
      </c>
      <c r="E13" s="33" t="s">
        <v>66</v>
      </c>
      <c r="F13" s="87"/>
      <c r="G13" s="90"/>
      <c r="H13" s="91">
        <f t="shared" si="0"/>
        <v>0</v>
      </c>
    </row>
    <row r="14" spans="1:8" ht="14.25" customHeight="1" thickBot="1">
      <c r="A14" s="32" t="s">
        <v>124</v>
      </c>
      <c r="B14" s="64"/>
      <c r="C14" s="64"/>
      <c r="D14" s="67">
        <f t="shared" si="1"/>
        <v>0</v>
      </c>
      <c r="E14" s="33" t="s">
        <v>301</v>
      </c>
      <c r="F14" s="87"/>
      <c r="G14" s="90"/>
      <c r="H14" s="91">
        <f t="shared" si="0"/>
        <v>0</v>
      </c>
    </row>
    <row r="15" spans="1:8" ht="14.25" customHeight="1">
      <c r="A15" s="32" t="s">
        <v>269</v>
      </c>
      <c r="B15" s="64"/>
      <c r="C15" s="64"/>
      <c r="D15" s="68">
        <f t="shared" si="1"/>
        <v>0</v>
      </c>
      <c r="E15" s="59" t="s">
        <v>67</v>
      </c>
      <c r="F15" s="92"/>
      <c r="G15" s="93"/>
      <c r="H15" s="91">
        <f t="shared" si="0"/>
        <v>0</v>
      </c>
    </row>
    <row r="16" spans="1:8" ht="14.25" customHeight="1">
      <c r="A16" s="32" t="s">
        <v>270</v>
      </c>
      <c r="B16" s="64"/>
      <c r="C16" s="64"/>
      <c r="D16" s="68">
        <f t="shared" si="1"/>
        <v>0</v>
      </c>
      <c r="E16" s="60" t="s">
        <v>68</v>
      </c>
      <c r="F16" s="94"/>
      <c r="G16" s="93"/>
      <c r="H16" s="91">
        <f t="shared" si="0"/>
        <v>0</v>
      </c>
    </row>
    <row r="17" spans="1:8" ht="14.25" customHeight="1" thickBot="1">
      <c r="A17" s="32" t="s">
        <v>271</v>
      </c>
      <c r="B17" s="64"/>
      <c r="C17" s="64"/>
      <c r="D17" s="68">
        <f t="shared" si="1"/>
        <v>0</v>
      </c>
      <c r="E17" s="60" t="s">
        <v>69</v>
      </c>
      <c r="F17" s="94"/>
      <c r="G17" s="93"/>
      <c r="H17" s="91">
        <f t="shared" si="0"/>
        <v>0</v>
      </c>
    </row>
    <row r="18" spans="1:8" ht="14.25" customHeight="1" thickBot="1">
      <c r="A18" s="63" t="s">
        <v>272</v>
      </c>
      <c r="B18" s="69"/>
      <c r="C18" s="70"/>
      <c r="D18" s="68">
        <f t="shared" si="1"/>
        <v>0</v>
      </c>
      <c r="E18" s="60" t="s">
        <v>323</v>
      </c>
      <c r="F18" s="94"/>
      <c r="G18" s="93"/>
      <c r="H18" s="91">
        <f t="shared" si="0"/>
        <v>0</v>
      </c>
    </row>
    <row r="19" spans="1:8" ht="14.25" customHeight="1" thickBot="1">
      <c r="A19" s="53" t="s">
        <v>142</v>
      </c>
      <c r="B19" s="71"/>
      <c r="C19" s="70"/>
      <c r="D19" s="68">
        <f t="shared" si="1"/>
        <v>0</v>
      </c>
      <c r="E19" s="61" t="s">
        <v>273</v>
      </c>
      <c r="F19" s="95"/>
      <c r="G19" s="93"/>
      <c r="H19" s="91">
        <f t="shared" si="0"/>
        <v>0</v>
      </c>
    </row>
    <row r="20" spans="1:8" ht="14.25" customHeight="1">
      <c r="A20" s="54" t="s">
        <v>274</v>
      </c>
      <c r="B20" s="72"/>
      <c r="C20" s="70"/>
      <c r="D20" s="67">
        <f t="shared" si="1"/>
        <v>0</v>
      </c>
      <c r="E20" s="33" t="s">
        <v>70</v>
      </c>
      <c r="F20" s="87"/>
      <c r="G20" s="90"/>
      <c r="H20" s="91">
        <f t="shared" si="0"/>
        <v>0</v>
      </c>
    </row>
    <row r="21" spans="1:8" ht="14.25" customHeight="1">
      <c r="A21" s="54" t="s">
        <v>275</v>
      </c>
      <c r="B21" s="72"/>
      <c r="C21" s="70"/>
      <c r="D21" s="67">
        <f t="shared" si="1"/>
        <v>0</v>
      </c>
      <c r="E21" s="33" t="s">
        <v>71</v>
      </c>
      <c r="F21" s="87">
        <v>2766920</v>
      </c>
      <c r="G21" s="90">
        <v>1728112</v>
      </c>
      <c r="H21" s="91">
        <f t="shared" si="0"/>
        <v>1038808</v>
      </c>
    </row>
    <row r="22" spans="1:8" ht="14.25" customHeight="1">
      <c r="A22" s="54" t="s">
        <v>276</v>
      </c>
      <c r="B22" s="72"/>
      <c r="C22" s="70"/>
      <c r="D22" s="67">
        <f t="shared" si="1"/>
        <v>0</v>
      </c>
      <c r="E22" s="33" t="s">
        <v>72</v>
      </c>
      <c r="F22" s="87"/>
      <c r="G22" s="90"/>
      <c r="H22" s="91">
        <f t="shared" si="0"/>
        <v>0</v>
      </c>
    </row>
    <row r="23" spans="1:8" ht="14.25" customHeight="1" thickBot="1">
      <c r="A23" s="55" t="s">
        <v>277</v>
      </c>
      <c r="B23" s="73"/>
      <c r="C23" s="70"/>
      <c r="D23" s="67">
        <f t="shared" si="1"/>
        <v>0</v>
      </c>
      <c r="E23" s="33" t="s">
        <v>73</v>
      </c>
      <c r="F23" s="87"/>
      <c r="G23" s="90"/>
      <c r="H23" s="91">
        <f t="shared" si="0"/>
        <v>0</v>
      </c>
    </row>
    <row r="24" spans="1:8" ht="14.25" customHeight="1">
      <c r="A24" s="32" t="s">
        <v>278</v>
      </c>
      <c r="B24" s="64"/>
      <c r="C24" s="64"/>
      <c r="D24" s="67">
        <f t="shared" si="1"/>
        <v>0</v>
      </c>
      <c r="E24" s="33" t="s">
        <v>74</v>
      </c>
      <c r="F24" s="87"/>
      <c r="G24" s="90"/>
      <c r="H24" s="91">
        <f t="shared" si="0"/>
        <v>0</v>
      </c>
    </row>
    <row r="25" spans="1:8" ht="14.25" customHeight="1" thickBot="1">
      <c r="A25" s="32" t="s">
        <v>279</v>
      </c>
      <c r="B25" s="64"/>
      <c r="C25" s="64"/>
      <c r="D25" s="67">
        <f t="shared" si="1"/>
        <v>0</v>
      </c>
      <c r="E25" s="33" t="s">
        <v>75</v>
      </c>
      <c r="F25" s="87"/>
      <c r="G25" s="90"/>
      <c r="H25" s="91">
        <f t="shared" si="0"/>
        <v>0</v>
      </c>
    </row>
    <row r="26" spans="1:8" ht="14.25" customHeight="1" thickBot="1">
      <c r="A26" s="32" t="s">
        <v>280</v>
      </c>
      <c r="B26" s="64"/>
      <c r="C26" s="64"/>
      <c r="D26" s="68">
        <f t="shared" si="1"/>
        <v>0</v>
      </c>
      <c r="E26" s="62" t="s">
        <v>76</v>
      </c>
      <c r="F26" s="84"/>
      <c r="G26" s="93"/>
      <c r="H26" s="91">
        <f t="shared" si="0"/>
        <v>0</v>
      </c>
    </row>
    <row r="27" spans="1:8" ht="14.25" customHeight="1" thickBot="1">
      <c r="A27" s="56" t="s">
        <v>127</v>
      </c>
      <c r="B27" s="74"/>
      <c r="C27" s="70"/>
      <c r="D27" s="67">
        <f t="shared" si="1"/>
        <v>0</v>
      </c>
      <c r="E27" s="33" t="s">
        <v>77</v>
      </c>
      <c r="F27" s="87"/>
      <c r="G27" s="90"/>
      <c r="H27" s="91">
        <f t="shared" si="0"/>
        <v>0</v>
      </c>
    </row>
    <row r="28" spans="1:8" ht="14.25" customHeight="1">
      <c r="A28" s="32" t="s">
        <v>128</v>
      </c>
      <c r="B28" s="64"/>
      <c r="C28" s="64"/>
      <c r="D28" s="67">
        <f t="shared" si="1"/>
        <v>0</v>
      </c>
      <c r="E28" s="44"/>
      <c r="F28" s="87"/>
      <c r="G28" s="90"/>
      <c r="H28" s="91">
        <f t="shared" si="0"/>
        <v>0</v>
      </c>
    </row>
    <row r="29" spans="1:8" ht="14.25" customHeight="1">
      <c r="A29" s="32" t="s">
        <v>281</v>
      </c>
      <c r="B29" s="64">
        <v>111610</v>
      </c>
      <c r="C29" s="64">
        <v>100000</v>
      </c>
      <c r="D29" s="67">
        <f t="shared" si="1"/>
        <v>11610</v>
      </c>
      <c r="E29" s="33"/>
      <c r="F29" s="87"/>
      <c r="G29" s="90"/>
      <c r="H29" s="91">
        <f t="shared" si="0"/>
        <v>0</v>
      </c>
    </row>
    <row r="30" spans="1:8" ht="14.25" customHeight="1" thickBot="1">
      <c r="A30" s="32" t="s">
        <v>282</v>
      </c>
      <c r="B30" s="64"/>
      <c r="C30" s="64"/>
      <c r="D30" s="67">
        <f t="shared" si="1"/>
        <v>0</v>
      </c>
      <c r="E30" s="33"/>
      <c r="F30" s="87"/>
      <c r="G30" s="90"/>
      <c r="H30" s="91">
        <f t="shared" si="0"/>
        <v>0</v>
      </c>
    </row>
    <row r="31" spans="1:8" ht="14.25" customHeight="1" thickBot="1">
      <c r="A31" s="56" t="s">
        <v>129</v>
      </c>
      <c r="B31" s="74"/>
      <c r="C31" s="70"/>
      <c r="D31" s="67">
        <f t="shared" si="1"/>
        <v>0</v>
      </c>
      <c r="E31" s="33"/>
      <c r="F31" s="87"/>
      <c r="G31" s="90"/>
      <c r="H31" s="91">
        <f t="shared" si="0"/>
        <v>0</v>
      </c>
    </row>
    <row r="32" spans="1:8" ht="14.25" customHeight="1">
      <c r="A32" s="32"/>
      <c r="B32" s="64"/>
      <c r="C32" s="64"/>
      <c r="D32" s="67">
        <f t="shared" si="1"/>
        <v>0</v>
      </c>
      <c r="E32" s="33"/>
      <c r="F32" s="87"/>
      <c r="G32" s="90"/>
      <c r="H32" s="91">
        <f t="shared" si="0"/>
        <v>0</v>
      </c>
    </row>
    <row r="33" spans="1:8" ht="14.25" customHeight="1">
      <c r="A33" s="28" t="s">
        <v>283</v>
      </c>
      <c r="B33" s="75">
        <f>+B34+B40</f>
        <v>1005731537</v>
      </c>
      <c r="C33" s="75">
        <f>+C34+C40</f>
        <v>522707510</v>
      </c>
      <c r="D33" s="76">
        <f>+D34+D40</f>
        <v>483024027</v>
      </c>
      <c r="E33" s="29" t="s">
        <v>1</v>
      </c>
      <c r="F33" s="96">
        <f>SUM(F34:F43)</f>
        <v>480000000</v>
      </c>
      <c r="G33" s="97">
        <f>SUM(G34:G43)</f>
        <v>120000000</v>
      </c>
      <c r="H33" s="86">
        <f t="shared" si="0"/>
        <v>360000000</v>
      </c>
    </row>
    <row r="34" spans="1:8" ht="14.25" customHeight="1">
      <c r="A34" s="28" t="s">
        <v>284</v>
      </c>
      <c r="B34" s="75">
        <f>SUM(B35:B39)</f>
        <v>883165112</v>
      </c>
      <c r="C34" s="75">
        <f>SUM(C35:C39)</f>
        <v>286252736</v>
      </c>
      <c r="D34" s="76">
        <f>SUM(D35:D39)</f>
        <v>596912376</v>
      </c>
      <c r="E34" s="33" t="s">
        <v>78</v>
      </c>
      <c r="F34" s="87">
        <v>480000000</v>
      </c>
      <c r="G34" s="90">
        <v>120000000</v>
      </c>
      <c r="H34" s="91">
        <f t="shared" si="0"/>
        <v>360000000</v>
      </c>
    </row>
    <row r="35" spans="1:8" ht="14.25" customHeight="1">
      <c r="A35" s="30" t="s">
        <v>285</v>
      </c>
      <c r="B35" s="65">
        <v>760249887</v>
      </c>
      <c r="C35" s="65">
        <v>184703486</v>
      </c>
      <c r="D35" s="66">
        <f aca="true" t="shared" si="2" ref="D35:D61">+B35-C35</f>
        <v>575546401</v>
      </c>
      <c r="E35" s="33" t="s">
        <v>79</v>
      </c>
      <c r="F35" s="87"/>
      <c r="G35" s="90"/>
      <c r="H35" s="91">
        <f t="shared" si="0"/>
        <v>0</v>
      </c>
    </row>
    <row r="36" spans="1:8" ht="14.25" customHeight="1">
      <c r="A36" s="32" t="s">
        <v>286</v>
      </c>
      <c r="B36" s="64">
        <v>122915225</v>
      </c>
      <c r="C36" s="64">
        <v>101549250</v>
      </c>
      <c r="D36" s="67">
        <f t="shared" si="2"/>
        <v>21365975</v>
      </c>
      <c r="E36" s="33" t="s">
        <v>80</v>
      </c>
      <c r="F36" s="87"/>
      <c r="G36" s="90"/>
      <c r="H36" s="91">
        <f t="shared" si="0"/>
        <v>0</v>
      </c>
    </row>
    <row r="37" spans="1:8" ht="14.25" customHeight="1">
      <c r="A37" s="32" t="s">
        <v>176</v>
      </c>
      <c r="B37" s="64"/>
      <c r="C37" s="64"/>
      <c r="D37" s="67">
        <f t="shared" si="2"/>
        <v>0</v>
      </c>
      <c r="E37" s="33" t="s">
        <v>302</v>
      </c>
      <c r="F37" s="87"/>
      <c r="G37" s="90"/>
      <c r="H37" s="91">
        <f t="shared" si="0"/>
        <v>0</v>
      </c>
    </row>
    <row r="38" spans="1:8" ht="14.25" customHeight="1">
      <c r="A38" s="32" t="s">
        <v>287</v>
      </c>
      <c r="B38" s="64"/>
      <c r="C38" s="64"/>
      <c r="D38" s="67">
        <f t="shared" si="2"/>
        <v>0</v>
      </c>
      <c r="E38" s="33" t="s">
        <v>81</v>
      </c>
      <c r="F38" s="87"/>
      <c r="G38" s="90"/>
      <c r="H38" s="91">
        <f t="shared" si="0"/>
        <v>0</v>
      </c>
    </row>
    <row r="39" spans="1:8" ht="14.25" customHeight="1">
      <c r="A39" s="35"/>
      <c r="B39" s="64"/>
      <c r="C39" s="64"/>
      <c r="D39" s="67">
        <f t="shared" si="2"/>
        <v>0</v>
      </c>
      <c r="E39" s="33" t="s">
        <v>82</v>
      </c>
      <c r="F39" s="87"/>
      <c r="G39" s="90"/>
      <c r="H39" s="91">
        <f t="shared" si="0"/>
        <v>0</v>
      </c>
    </row>
    <row r="40" spans="1:8" ht="14.25" customHeight="1">
      <c r="A40" s="28" t="s">
        <v>288</v>
      </c>
      <c r="B40" s="75">
        <f>SUM(B41:B61)</f>
        <v>122566425</v>
      </c>
      <c r="C40" s="75">
        <f>SUM(C41:C61)</f>
        <v>236454774</v>
      </c>
      <c r="D40" s="76">
        <f>SUM(D41:D61)</f>
        <v>-113888349</v>
      </c>
      <c r="E40" s="33" t="s">
        <v>83</v>
      </c>
      <c r="F40" s="87"/>
      <c r="G40" s="90"/>
      <c r="H40" s="91">
        <f t="shared" si="0"/>
        <v>0</v>
      </c>
    </row>
    <row r="41" spans="1:8" ht="14.25" customHeight="1">
      <c r="A41" s="30" t="s">
        <v>289</v>
      </c>
      <c r="B41" s="65">
        <v>3000000</v>
      </c>
      <c r="C41" s="65">
        <v>3000000</v>
      </c>
      <c r="D41" s="66">
        <f t="shared" si="2"/>
        <v>0</v>
      </c>
      <c r="E41" s="33" t="s">
        <v>84</v>
      </c>
      <c r="F41" s="87"/>
      <c r="G41" s="90"/>
      <c r="H41" s="91">
        <f t="shared" si="0"/>
        <v>0</v>
      </c>
    </row>
    <row r="42" spans="1:8" ht="14.25" customHeight="1">
      <c r="A42" s="32" t="s">
        <v>290</v>
      </c>
      <c r="B42" s="64">
        <v>8598120</v>
      </c>
      <c r="C42" s="64">
        <v>9219244</v>
      </c>
      <c r="D42" s="67">
        <f t="shared" si="2"/>
        <v>-621124</v>
      </c>
      <c r="E42" s="33"/>
      <c r="F42" s="87"/>
      <c r="G42" s="90"/>
      <c r="H42" s="91">
        <f t="shared" si="0"/>
        <v>0</v>
      </c>
    </row>
    <row r="43" spans="1:8" ht="14.25" customHeight="1">
      <c r="A43" s="32" t="s">
        <v>291</v>
      </c>
      <c r="B43" s="64"/>
      <c r="C43" s="64"/>
      <c r="D43" s="67">
        <f t="shared" si="2"/>
        <v>0</v>
      </c>
      <c r="E43" s="33"/>
      <c r="F43" s="87"/>
      <c r="G43" s="90"/>
      <c r="H43" s="91">
        <f t="shared" si="0"/>
        <v>0</v>
      </c>
    </row>
    <row r="44" spans="1:8" ht="14.25" customHeight="1">
      <c r="A44" s="32" t="s">
        <v>292</v>
      </c>
      <c r="B44" s="64">
        <v>3318279</v>
      </c>
      <c r="C44" s="64">
        <v>4113991</v>
      </c>
      <c r="D44" s="67">
        <f t="shared" si="2"/>
        <v>-795712</v>
      </c>
      <c r="E44" s="7" t="s">
        <v>2</v>
      </c>
      <c r="F44" s="98">
        <f>+F9+F33</f>
        <v>490836926</v>
      </c>
      <c r="G44" s="82">
        <f>+G9+G33</f>
        <v>133163931</v>
      </c>
      <c r="H44" s="83">
        <f t="shared" si="0"/>
        <v>357672995</v>
      </c>
    </row>
    <row r="45" spans="1:8" ht="14.25" customHeight="1">
      <c r="A45" s="32" t="s">
        <v>303</v>
      </c>
      <c r="B45" s="64">
        <v>3458899</v>
      </c>
      <c r="C45" s="64">
        <v>1734878</v>
      </c>
      <c r="D45" s="67">
        <f t="shared" si="2"/>
        <v>1724021</v>
      </c>
      <c r="E45" s="23" t="s">
        <v>293</v>
      </c>
      <c r="F45" s="99"/>
      <c r="G45" s="100"/>
      <c r="H45" s="101"/>
    </row>
    <row r="46" spans="1:8" ht="14.25" customHeight="1">
      <c r="A46" s="32" t="s">
        <v>294</v>
      </c>
      <c r="B46" s="64">
        <v>39568992</v>
      </c>
      <c r="C46" s="64">
        <v>3310350</v>
      </c>
      <c r="D46" s="67">
        <f t="shared" si="2"/>
        <v>36258642</v>
      </c>
      <c r="E46" s="36" t="s">
        <v>295</v>
      </c>
      <c r="F46" s="102">
        <v>198273002</v>
      </c>
      <c r="G46" s="103">
        <v>198273002</v>
      </c>
      <c r="H46" s="104">
        <f t="shared" si="0"/>
        <v>0</v>
      </c>
    </row>
    <row r="47" spans="1:8" ht="14.25" customHeight="1">
      <c r="A47" s="32" t="s">
        <v>130</v>
      </c>
      <c r="B47" s="64"/>
      <c r="C47" s="64">
        <v>178315763</v>
      </c>
      <c r="D47" s="67">
        <f t="shared" si="2"/>
        <v>-178315763</v>
      </c>
      <c r="E47" s="2" t="s">
        <v>296</v>
      </c>
      <c r="F47" s="87">
        <v>267741891</v>
      </c>
      <c r="G47" s="90">
        <v>106926129</v>
      </c>
      <c r="H47" s="91">
        <f t="shared" si="0"/>
        <v>160815762</v>
      </c>
    </row>
    <row r="48" spans="1:8" ht="14.25" customHeight="1">
      <c r="A48" s="32" t="s">
        <v>354</v>
      </c>
      <c r="B48" s="64"/>
      <c r="C48" s="64"/>
      <c r="D48" s="67">
        <f t="shared" si="2"/>
        <v>0</v>
      </c>
      <c r="E48" s="2" t="s">
        <v>297</v>
      </c>
      <c r="F48" s="87"/>
      <c r="G48" s="90"/>
      <c r="H48" s="91">
        <f t="shared" si="0"/>
        <v>0</v>
      </c>
    </row>
    <row r="49" spans="1:8" ht="14.25" customHeight="1" thickBot="1">
      <c r="A49" s="32" t="s">
        <v>138</v>
      </c>
      <c r="B49" s="64"/>
      <c r="C49" s="64"/>
      <c r="D49" s="67">
        <f t="shared" si="2"/>
        <v>0</v>
      </c>
      <c r="E49" s="2" t="s">
        <v>298</v>
      </c>
      <c r="F49" s="87"/>
      <c r="G49" s="90"/>
      <c r="H49" s="91">
        <f t="shared" si="0"/>
        <v>0</v>
      </c>
    </row>
    <row r="50" spans="1:8" ht="14.25" customHeight="1" thickBot="1">
      <c r="A50" s="32" t="s">
        <v>355</v>
      </c>
      <c r="B50" s="64">
        <v>7370548</v>
      </c>
      <c r="C50" s="64">
        <v>861823</v>
      </c>
      <c r="D50" s="68">
        <f t="shared" si="2"/>
        <v>6508725</v>
      </c>
      <c r="E50" s="58" t="s">
        <v>141</v>
      </c>
      <c r="F50" s="84">
        <v>156299820</v>
      </c>
      <c r="G50" s="93">
        <v>233522118</v>
      </c>
      <c r="H50" s="91">
        <f t="shared" si="0"/>
        <v>-77222298</v>
      </c>
    </row>
    <row r="51" spans="1:8" ht="14.25" customHeight="1">
      <c r="A51" s="32" t="s">
        <v>331</v>
      </c>
      <c r="B51" s="64"/>
      <c r="C51" s="64"/>
      <c r="D51" s="67">
        <f t="shared" si="2"/>
        <v>0</v>
      </c>
      <c r="E51" s="2" t="s">
        <v>299</v>
      </c>
      <c r="F51" s="87">
        <v>-77222298</v>
      </c>
      <c r="G51" s="90">
        <v>-3040510</v>
      </c>
      <c r="H51" s="91">
        <f t="shared" si="0"/>
        <v>-74181788</v>
      </c>
    </row>
    <row r="52" spans="1:8" ht="14.25" customHeight="1">
      <c r="A52" s="32" t="s">
        <v>356</v>
      </c>
      <c r="B52" s="64"/>
      <c r="C52" s="64"/>
      <c r="D52" s="67">
        <f t="shared" si="2"/>
        <v>0</v>
      </c>
      <c r="E52" s="2"/>
      <c r="F52" s="87"/>
      <c r="G52" s="90"/>
      <c r="H52" s="91">
        <f t="shared" si="0"/>
        <v>0</v>
      </c>
    </row>
    <row r="53" spans="1:8" ht="14.25" customHeight="1">
      <c r="A53" s="32" t="s">
        <v>62</v>
      </c>
      <c r="B53" s="64"/>
      <c r="C53" s="64"/>
      <c r="D53" s="67">
        <f t="shared" si="2"/>
        <v>0</v>
      </c>
      <c r="E53" s="2"/>
      <c r="F53" s="87"/>
      <c r="G53" s="90"/>
      <c r="H53" s="91">
        <f t="shared" si="0"/>
        <v>0</v>
      </c>
    </row>
    <row r="54" spans="1:8" ht="14.25" customHeight="1">
      <c r="A54" s="32" t="s">
        <v>332</v>
      </c>
      <c r="B54" s="64"/>
      <c r="C54" s="64"/>
      <c r="D54" s="67">
        <f t="shared" si="2"/>
        <v>0</v>
      </c>
      <c r="E54" s="15"/>
      <c r="F54" s="87"/>
      <c r="G54" s="90"/>
      <c r="H54" s="91">
        <f t="shared" si="0"/>
        <v>0</v>
      </c>
    </row>
    <row r="55" spans="1:8" ht="14.25" customHeight="1">
      <c r="A55" s="48" t="s">
        <v>359</v>
      </c>
      <c r="B55" s="64"/>
      <c r="C55" s="64"/>
      <c r="D55" s="67">
        <f t="shared" si="2"/>
        <v>0</v>
      </c>
      <c r="F55" s="87"/>
      <c r="G55" s="90"/>
      <c r="H55" s="91">
        <f t="shared" si="0"/>
        <v>0</v>
      </c>
    </row>
    <row r="56" spans="1:8" ht="14.25" customHeight="1">
      <c r="A56" s="49" t="s">
        <v>304</v>
      </c>
      <c r="B56" s="77"/>
      <c r="C56" s="64"/>
      <c r="D56" s="67">
        <f t="shared" si="2"/>
        <v>0</v>
      </c>
      <c r="F56" s="87"/>
      <c r="G56" s="90"/>
      <c r="H56" s="91">
        <f t="shared" si="0"/>
        <v>0</v>
      </c>
    </row>
    <row r="57" spans="1:8" ht="14.25" customHeight="1">
      <c r="A57" s="48" t="s">
        <v>63</v>
      </c>
      <c r="B57" s="64"/>
      <c r="C57" s="64"/>
      <c r="D57" s="67">
        <f t="shared" si="2"/>
        <v>0</v>
      </c>
      <c r="F57" s="87"/>
      <c r="G57" s="90"/>
      <c r="H57" s="91">
        <f t="shared" si="0"/>
        <v>0</v>
      </c>
    </row>
    <row r="58" spans="1:8" ht="14.25" customHeight="1">
      <c r="A58" s="48" t="s">
        <v>151</v>
      </c>
      <c r="B58" s="64"/>
      <c r="C58" s="64"/>
      <c r="D58" s="67">
        <f t="shared" si="2"/>
        <v>0</v>
      </c>
      <c r="E58" s="2"/>
      <c r="F58" s="87"/>
      <c r="G58" s="90"/>
      <c r="H58" s="91">
        <f t="shared" si="0"/>
        <v>0</v>
      </c>
    </row>
    <row r="59" spans="1:8" ht="14.25" customHeight="1">
      <c r="A59" s="32" t="s">
        <v>139</v>
      </c>
      <c r="B59" s="64">
        <v>57251587</v>
      </c>
      <c r="C59" s="64">
        <v>35898725</v>
      </c>
      <c r="D59" s="67">
        <f t="shared" si="2"/>
        <v>21352862</v>
      </c>
      <c r="E59" s="2"/>
      <c r="F59" s="87"/>
      <c r="G59" s="90"/>
      <c r="H59" s="91">
        <f t="shared" si="0"/>
        <v>0</v>
      </c>
    </row>
    <row r="60" spans="1:8" ht="14.25" customHeight="1">
      <c r="A60" s="32"/>
      <c r="B60" s="64"/>
      <c r="C60" s="64"/>
      <c r="D60" s="67">
        <f t="shared" si="2"/>
        <v>0</v>
      </c>
      <c r="E60" s="2"/>
      <c r="F60" s="87"/>
      <c r="G60" s="90"/>
      <c r="H60" s="91">
        <f t="shared" si="0"/>
        <v>0</v>
      </c>
    </row>
    <row r="61" spans="1:8" ht="14.25" customHeight="1">
      <c r="A61" s="32"/>
      <c r="B61" s="64"/>
      <c r="C61" s="64"/>
      <c r="D61" s="67">
        <f t="shared" si="2"/>
        <v>0</v>
      </c>
      <c r="E61" s="7" t="s">
        <v>3</v>
      </c>
      <c r="F61" s="82">
        <f>SUM(F46:F50)</f>
        <v>622314713</v>
      </c>
      <c r="G61" s="82">
        <f>SUM(G46:G50)</f>
        <v>538721249</v>
      </c>
      <c r="H61" s="83">
        <f>SUM(H46:H50)</f>
        <v>83593464</v>
      </c>
    </row>
    <row r="62" spans="1:8" ht="20.25" customHeight="1">
      <c r="A62" s="38" t="s">
        <v>300</v>
      </c>
      <c r="B62" s="81">
        <f>+B9+B33</f>
        <v>1113151639</v>
      </c>
      <c r="C62" s="82">
        <f>+C9+C33</f>
        <v>671885180</v>
      </c>
      <c r="D62" s="83">
        <f>+D9+D33</f>
        <v>441266459</v>
      </c>
      <c r="E62" s="7" t="s">
        <v>4</v>
      </c>
      <c r="F62" s="105">
        <f>+F44+F61</f>
        <v>1113151639</v>
      </c>
      <c r="G62" s="82">
        <f>+G44+G61</f>
        <v>671885180</v>
      </c>
      <c r="H62" s="106">
        <f t="shared" si="0"/>
        <v>441266459</v>
      </c>
    </row>
    <row r="63" ht="7.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password="C6C5" sheet="1"/>
  <mergeCells count="3">
    <mergeCell ref="H7:H8"/>
    <mergeCell ref="D7:D8"/>
    <mergeCell ref="A4:H4"/>
  </mergeCells>
  <printOptions horizontalCentered="1"/>
  <pageMargins left="0" right="0" top="0" bottom="0" header="0" footer="0"/>
  <pageSetup firstPageNumber="22" useFirstPageNumber="1" horizontalDpi="300" verticalDpi="300" orientation="portrait" paperSize="9" scale="95" r:id="rId3"/>
  <headerFooter scaleWithDoc="0">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2:H101"/>
  <sheetViews>
    <sheetView zoomScaleSheetLayoutView="100" zoomScalePageLayoutView="0" workbookViewId="0" topLeftCell="A1">
      <selection activeCell="G98" sqref="G98"/>
    </sheetView>
  </sheetViews>
  <sheetFormatPr defaultColWidth="9.00390625" defaultRowHeight="13.5"/>
  <cols>
    <col min="1" max="1" width="30.25390625" style="3" customWidth="1"/>
    <col min="2" max="5" width="11.625" style="3" customWidth="1"/>
    <col min="6" max="6" width="11.625" style="4" customWidth="1"/>
    <col min="7" max="7" width="11.625" style="3" customWidth="1"/>
    <col min="8" max="16384" width="9.00390625" style="3" customWidth="1"/>
  </cols>
  <sheetData>
    <row r="1" ht="21.75" customHeight="1"/>
    <row r="2" spans="1:7" ht="15" customHeight="1">
      <c r="A2" s="4"/>
      <c r="B2" s="16"/>
      <c r="C2" s="16"/>
      <c r="D2" s="16"/>
      <c r="E2" s="16"/>
      <c r="F2" s="17"/>
      <c r="G2" s="16" t="s">
        <v>110</v>
      </c>
    </row>
    <row r="3" spans="1:7" ht="14.25">
      <c r="A3" s="166" t="s">
        <v>305</v>
      </c>
      <c r="B3" s="166"/>
      <c r="C3" s="166"/>
      <c r="D3" s="166"/>
      <c r="E3" s="166"/>
      <c r="F3" s="166"/>
      <c r="G3" s="166"/>
    </row>
    <row r="4" spans="1:7" ht="14.25">
      <c r="A4" s="19"/>
      <c r="B4" s="4"/>
      <c r="C4" s="4"/>
      <c r="D4" s="4"/>
      <c r="E4" s="4"/>
      <c r="G4" s="4"/>
    </row>
    <row r="5" spans="1:8" ht="14.25">
      <c r="A5" s="239" t="s">
        <v>364</v>
      </c>
      <c r="B5" s="239"/>
      <c r="C5" s="239"/>
      <c r="D5" s="239"/>
      <c r="E5" s="239"/>
      <c r="F5" s="239"/>
      <c r="G5" s="239"/>
      <c r="H5" s="43"/>
    </row>
    <row r="6" spans="1:7" ht="13.5" customHeight="1">
      <c r="A6" s="20"/>
      <c r="B6" s="20"/>
      <c r="C6" s="20"/>
      <c r="D6" s="20"/>
      <c r="E6" s="20"/>
      <c r="F6" s="20"/>
      <c r="G6" s="47" t="s">
        <v>334</v>
      </c>
    </row>
    <row r="7" spans="1:7" ht="14.25">
      <c r="A7" s="195" t="s">
        <v>140</v>
      </c>
      <c r="B7" s="240" t="s">
        <v>16</v>
      </c>
      <c r="C7" s="240" t="s">
        <v>17</v>
      </c>
      <c r="D7" s="240" t="s">
        <v>18</v>
      </c>
      <c r="E7" s="240" t="s">
        <v>19</v>
      </c>
      <c r="F7" s="240" t="s">
        <v>20</v>
      </c>
      <c r="G7" s="240" t="s">
        <v>21</v>
      </c>
    </row>
    <row r="8" spans="1:7" ht="14.25">
      <c r="A8" s="198"/>
      <c r="B8" s="241"/>
      <c r="C8" s="241"/>
      <c r="D8" s="241"/>
      <c r="E8" s="241"/>
      <c r="F8" s="241"/>
      <c r="G8" s="241"/>
    </row>
    <row r="9" spans="1:7" ht="14.25" customHeight="1">
      <c r="A9" s="40" t="s">
        <v>11</v>
      </c>
      <c r="B9" s="112">
        <f>SUM(B10:B33)</f>
        <v>107420102</v>
      </c>
      <c r="C9" s="112">
        <f>SUM(C10:C33)</f>
        <v>0</v>
      </c>
      <c r="D9" s="112">
        <f>SUM(D10:D33)</f>
        <v>0</v>
      </c>
      <c r="E9" s="112">
        <f>SUM(B9:D9)</f>
        <v>107420102</v>
      </c>
      <c r="F9" s="113"/>
      <c r="G9" s="112">
        <f>+E9-F9</f>
        <v>107420102</v>
      </c>
    </row>
    <row r="10" spans="1:7" ht="14.25" customHeight="1">
      <c r="A10" s="30" t="s">
        <v>56</v>
      </c>
      <c r="B10" s="114">
        <v>51844308</v>
      </c>
      <c r="C10" s="114"/>
      <c r="D10" s="114"/>
      <c r="E10" s="114">
        <f>SUM(B10:D10)</f>
        <v>51844308</v>
      </c>
      <c r="F10" s="115"/>
      <c r="G10" s="114">
        <f>+E10-F10</f>
        <v>51844308</v>
      </c>
    </row>
    <row r="11" spans="1:7" ht="14.25" customHeight="1">
      <c r="A11" s="32" t="s">
        <v>57</v>
      </c>
      <c r="B11" s="116"/>
      <c r="C11" s="116"/>
      <c r="D11" s="116"/>
      <c r="E11" s="116"/>
      <c r="F11" s="117"/>
      <c r="G11" s="116"/>
    </row>
    <row r="12" spans="1:7" ht="14.25" customHeight="1">
      <c r="A12" s="32" t="s">
        <v>58</v>
      </c>
      <c r="B12" s="116"/>
      <c r="C12" s="116"/>
      <c r="D12" s="116"/>
      <c r="E12" s="116"/>
      <c r="F12" s="117"/>
      <c r="G12" s="116"/>
    </row>
    <row r="13" spans="1:7" ht="14.25" customHeight="1">
      <c r="A13" s="32" t="s">
        <v>54</v>
      </c>
      <c r="B13" s="116">
        <v>55464184</v>
      </c>
      <c r="C13" s="116"/>
      <c r="D13" s="116"/>
      <c r="E13" s="116">
        <f>SUM(B13:D13)</f>
        <v>55464184</v>
      </c>
      <c r="F13" s="117"/>
      <c r="G13" s="116">
        <f>+E13-F13</f>
        <v>55464184</v>
      </c>
    </row>
    <row r="14" spans="1:7" ht="14.25" customHeight="1">
      <c r="A14" s="32" t="s">
        <v>124</v>
      </c>
      <c r="B14" s="116"/>
      <c r="C14" s="116"/>
      <c r="D14" s="116"/>
      <c r="E14" s="116"/>
      <c r="F14" s="117"/>
      <c r="G14" s="116"/>
    </row>
    <row r="15" spans="1:7" ht="14.25" customHeight="1">
      <c r="A15" s="32" t="s">
        <v>269</v>
      </c>
      <c r="B15" s="116"/>
      <c r="C15" s="116"/>
      <c r="D15" s="116"/>
      <c r="E15" s="116"/>
      <c r="F15" s="117"/>
      <c r="G15" s="116"/>
    </row>
    <row r="16" spans="1:7" ht="14.25" customHeight="1">
      <c r="A16" s="32" t="s">
        <v>85</v>
      </c>
      <c r="B16" s="116"/>
      <c r="C16" s="116"/>
      <c r="D16" s="116"/>
      <c r="E16" s="116"/>
      <c r="F16" s="117"/>
      <c r="G16" s="116"/>
    </row>
    <row r="17" spans="1:7" ht="14.25" customHeight="1">
      <c r="A17" s="32" t="s">
        <v>86</v>
      </c>
      <c r="B17" s="116"/>
      <c r="C17" s="116"/>
      <c r="D17" s="116"/>
      <c r="E17" s="116"/>
      <c r="F17" s="117"/>
      <c r="G17" s="116"/>
    </row>
    <row r="18" spans="1:7" ht="14.25" customHeight="1">
      <c r="A18" s="32" t="s">
        <v>306</v>
      </c>
      <c r="B18" s="116"/>
      <c r="C18" s="116"/>
      <c r="D18" s="116"/>
      <c r="E18" s="116"/>
      <c r="F18" s="117"/>
      <c r="G18" s="116"/>
    </row>
    <row r="19" spans="1:7" ht="14.25" customHeight="1">
      <c r="A19" s="32" t="s">
        <v>142</v>
      </c>
      <c r="B19" s="116"/>
      <c r="C19" s="116"/>
      <c r="D19" s="116"/>
      <c r="E19" s="116"/>
      <c r="F19" s="117"/>
      <c r="G19" s="116"/>
    </row>
    <row r="20" spans="1:7" ht="14.25" customHeight="1">
      <c r="A20" s="32" t="s">
        <v>307</v>
      </c>
      <c r="B20" s="116"/>
      <c r="C20" s="116"/>
      <c r="D20" s="116"/>
      <c r="E20" s="116"/>
      <c r="F20" s="117"/>
      <c r="G20" s="116"/>
    </row>
    <row r="21" spans="1:7" ht="14.25" customHeight="1">
      <c r="A21" s="32" t="s">
        <v>87</v>
      </c>
      <c r="B21" s="116"/>
      <c r="C21" s="116"/>
      <c r="D21" s="116"/>
      <c r="E21" s="116"/>
      <c r="F21" s="117"/>
      <c r="G21" s="116"/>
    </row>
    <row r="22" spans="1:7" ht="14.25" customHeight="1">
      <c r="A22" s="32" t="s">
        <v>88</v>
      </c>
      <c r="B22" s="116"/>
      <c r="C22" s="116"/>
      <c r="D22" s="116"/>
      <c r="E22" s="116"/>
      <c r="F22" s="117"/>
      <c r="G22" s="116"/>
    </row>
    <row r="23" spans="1:7" ht="14.25" customHeight="1">
      <c r="A23" s="32" t="s">
        <v>89</v>
      </c>
      <c r="B23" s="116"/>
      <c r="C23" s="116"/>
      <c r="D23" s="116"/>
      <c r="E23" s="116"/>
      <c r="F23" s="117"/>
      <c r="G23" s="116"/>
    </row>
    <row r="24" spans="1:7" ht="14.25" customHeight="1">
      <c r="A24" s="32" t="s">
        <v>90</v>
      </c>
      <c r="B24" s="116"/>
      <c r="C24" s="116"/>
      <c r="D24" s="116"/>
      <c r="E24" s="116"/>
      <c r="F24" s="117"/>
      <c r="G24" s="116"/>
    </row>
    <row r="25" spans="1:7" ht="14.25" customHeight="1">
      <c r="A25" s="32" t="s">
        <v>91</v>
      </c>
      <c r="B25" s="116"/>
      <c r="C25" s="116"/>
      <c r="D25" s="116"/>
      <c r="E25" s="116"/>
      <c r="F25" s="117"/>
      <c r="G25" s="116"/>
    </row>
    <row r="26" spans="1:7" ht="14.25" customHeight="1">
      <c r="A26" s="32" t="s">
        <v>92</v>
      </c>
      <c r="B26" s="116"/>
      <c r="C26" s="116"/>
      <c r="D26" s="116"/>
      <c r="E26" s="116"/>
      <c r="F26" s="117"/>
      <c r="G26" s="116"/>
    </row>
    <row r="27" spans="1:7" ht="14.25" customHeight="1">
      <c r="A27" s="32" t="s">
        <v>131</v>
      </c>
      <c r="B27" s="116"/>
      <c r="C27" s="116"/>
      <c r="D27" s="116"/>
      <c r="E27" s="116"/>
      <c r="F27" s="117"/>
      <c r="G27" s="116"/>
    </row>
    <row r="28" spans="1:7" ht="14.25" customHeight="1">
      <c r="A28" s="32" t="s">
        <v>59</v>
      </c>
      <c r="B28" s="116"/>
      <c r="C28" s="116"/>
      <c r="D28" s="116"/>
      <c r="E28" s="116"/>
      <c r="F28" s="117"/>
      <c r="G28" s="116"/>
    </row>
    <row r="29" spans="1:7" ht="14.25" customHeight="1">
      <c r="A29" s="32" t="s">
        <v>128</v>
      </c>
      <c r="B29" s="116"/>
      <c r="C29" s="116"/>
      <c r="D29" s="116"/>
      <c r="E29" s="116"/>
      <c r="F29" s="117"/>
      <c r="G29" s="116"/>
    </row>
    <row r="30" spans="1:7" ht="14.25" customHeight="1">
      <c r="A30" s="32" t="s">
        <v>132</v>
      </c>
      <c r="B30" s="116"/>
      <c r="C30" s="116"/>
      <c r="D30" s="116"/>
      <c r="E30" s="116"/>
      <c r="F30" s="117"/>
      <c r="G30" s="116"/>
    </row>
    <row r="31" spans="1:7" ht="14.25" customHeight="1">
      <c r="A31" s="32" t="s">
        <v>93</v>
      </c>
      <c r="B31" s="116">
        <v>111610</v>
      </c>
      <c r="C31" s="116"/>
      <c r="D31" s="116"/>
      <c r="E31" s="116">
        <f>SUM(B31:D31)</f>
        <v>111610</v>
      </c>
      <c r="F31" s="117"/>
      <c r="G31" s="116">
        <f>+E31-F31</f>
        <v>111610</v>
      </c>
    </row>
    <row r="32" spans="1:7" ht="14.25" customHeight="1">
      <c r="A32" s="32" t="s">
        <v>94</v>
      </c>
      <c r="B32" s="116"/>
      <c r="C32" s="116"/>
      <c r="D32" s="116"/>
      <c r="E32" s="116"/>
      <c r="F32" s="117"/>
      <c r="G32" s="116"/>
    </row>
    <row r="33" spans="1:7" ht="14.25" customHeight="1">
      <c r="A33" s="37" t="s">
        <v>129</v>
      </c>
      <c r="B33" s="116"/>
      <c r="C33" s="116"/>
      <c r="D33" s="116"/>
      <c r="E33" s="116"/>
      <c r="F33" s="117"/>
      <c r="G33" s="116"/>
    </row>
    <row r="34" spans="1:7" ht="14.25" customHeight="1">
      <c r="A34" s="40" t="s">
        <v>308</v>
      </c>
      <c r="B34" s="118">
        <f aca="true" t="shared" si="0" ref="B34:G34">+B35+B40</f>
        <v>1005731537</v>
      </c>
      <c r="C34" s="118">
        <f t="shared" si="0"/>
        <v>0</v>
      </c>
      <c r="D34" s="118">
        <f t="shared" si="0"/>
        <v>0</v>
      </c>
      <c r="E34" s="118">
        <f t="shared" si="0"/>
        <v>1005731537</v>
      </c>
      <c r="F34" s="129">
        <f t="shared" si="0"/>
        <v>0</v>
      </c>
      <c r="G34" s="118">
        <f t="shared" si="0"/>
        <v>1005731537</v>
      </c>
    </row>
    <row r="35" spans="1:7" ht="14.25" customHeight="1">
      <c r="A35" s="40" t="s">
        <v>309</v>
      </c>
      <c r="B35" s="118">
        <f>SUM(B36:B39)</f>
        <v>883165112</v>
      </c>
      <c r="C35" s="118">
        <f>SUM(C36:C39)</f>
        <v>0</v>
      </c>
      <c r="D35" s="118">
        <f>SUM(D36:D39)</f>
        <v>0</v>
      </c>
      <c r="E35" s="118">
        <f>SUM(B35:D35)</f>
        <v>883165112</v>
      </c>
      <c r="F35" s="119"/>
      <c r="G35" s="118">
        <f>+E35-F35</f>
        <v>883165112</v>
      </c>
    </row>
    <row r="36" spans="1:7" ht="14.25" customHeight="1">
      <c r="A36" s="30" t="s">
        <v>310</v>
      </c>
      <c r="B36" s="114">
        <v>122915225</v>
      </c>
      <c r="C36" s="114"/>
      <c r="D36" s="114"/>
      <c r="E36" s="114">
        <f>SUM(B36:D36)</f>
        <v>122915225</v>
      </c>
      <c r="F36" s="115"/>
      <c r="G36" s="114">
        <f>+E36-F36</f>
        <v>122915225</v>
      </c>
    </row>
    <row r="37" spans="1:7" ht="14.25" customHeight="1">
      <c r="A37" s="32" t="s">
        <v>311</v>
      </c>
      <c r="B37" s="116">
        <v>760249887</v>
      </c>
      <c r="C37" s="116"/>
      <c r="D37" s="116"/>
      <c r="E37" s="116">
        <f>SUM(B37:D37)</f>
        <v>760249887</v>
      </c>
      <c r="F37" s="117"/>
      <c r="G37" s="116">
        <f>+E37-F37</f>
        <v>760249887</v>
      </c>
    </row>
    <row r="38" spans="1:7" ht="14.25" customHeight="1">
      <c r="A38" s="33" t="s">
        <v>176</v>
      </c>
      <c r="B38" s="116"/>
      <c r="C38" s="116"/>
      <c r="D38" s="116"/>
      <c r="E38" s="116"/>
      <c r="F38" s="117"/>
      <c r="G38" s="116"/>
    </row>
    <row r="39" spans="1:7" ht="14.25" customHeight="1">
      <c r="A39" s="41" t="s">
        <v>312</v>
      </c>
      <c r="B39" s="116"/>
      <c r="C39" s="116"/>
      <c r="D39" s="116"/>
      <c r="E39" s="116"/>
      <c r="F39" s="117"/>
      <c r="G39" s="116"/>
    </row>
    <row r="40" spans="1:7" ht="14.25" customHeight="1">
      <c r="A40" s="40" t="s">
        <v>313</v>
      </c>
      <c r="B40" s="118">
        <f>SUM(B41:B60)</f>
        <v>122566425</v>
      </c>
      <c r="C40" s="118">
        <f>SUM(C41:C60)</f>
        <v>0</v>
      </c>
      <c r="D40" s="118">
        <f>SUM(D41:D60)</f>
        <v>0</v>
      </c>
      <c r="E40" s="118">
        <f>SUM(B40:D40)</f>
        <v>122566425</v>
      </c>
      <c r="F40" s="119"/>
      <c r="G40" s="118">
        <f>+E40-F40</f>
        <v>122566425</v>
      </c>
    </row>
    <row r="41" spans="1:7" ht="14.25" customHeight="1">
      <c r="A41" s="30" t="s">
        <v>95</v>
      </c>
      <c r="B41" s="114">
        <v>3000000</v>
      </c>
      <c r="C41" s="114"/>
      <c r="D41" s="114"/>
      <c r="E41" s="114">
        <f aca="true" t="shared" si="1" ref="E41:E50">SUM(B41:D41)</f>
        <v>3000000</v>
      </c>
      <c r="F41" s="115"/>
      <c r="G41" s="114">
        <f aca="true" t="shared" si="2" ref="G41:G50">+E41-F41</f>
        <v>3000000</v>
      </c>
    </row>
    <row r="42" spans="1:7" ht="14.25" customHeight="1">
      <c r="A42" s="32" t="s">
        <v>96</v>
      </c>
      <c r="B42" s="116">
        <v>8598120</v>
      </c>
      <c r="C42" s="116"/>
      <c r="D42" s="116"/>
      <c r="E42" s="116">
        <f t="shared" si="1"/>
        <v>8598120</v>
      </c>
      <c r="F42" s="117"/>
      <c r="G42" s="116">
        <f t="shared" si="2"/>
        <v>8598120</v>
      </c>
    </row>
    <row r="43" spans="1:7" ht="14.25" customHeight="1">
      <c r="A43" s="32" t="s">
        <v>97</v>
      </c>
      <c r="B43" s="116"/>
      <c r="C43" s="116"/>
      <c r="D43" s="116"/>
      <c r="E43" s="116"/>
      <c r="F43" s="117"/>
      <c r="G43" s="116"/>
    </row>
    <row r="44" spans="1:7" ht="14.25" customHeight="1">
      <c r="A44" s="32" t="s">
        <v>98</v>
      </c>
      <c r="B44" s="116">
        <v>3318279</v>
      </c>
      <c r="C44" s="116"/>
      <c r="D44" s="116"/>
      <c r="E44" s="116">
        <f t="shared" si="1"/>
        <v>3318279</v>
      </c>
      <c r="F44" s="117"/>
      <c r="G44" s="116">
        <f t="shared" si="2"/>
        <v>3318279</v>
      </c>
    </row>
    <row r="45" spans="1:7" ht="14.25" customHeight="1">
      <c r="A45" s="32" t="s">
        <v>303</v>
      </c>
      <c r="B45" s="116">
        <v>3458899</v>
      </c>
      <c r="C45" s="116"/>
      <c r="D45" s="116"/>
      <c r="E45" s="116">
        <f t="shared" si="1"/>
        <v>3458899</v>
      </c>
      <c r="F45" s="117"/>
      <c r="G45" s="116">
        <f t="shared" si="2"/>
        <v>3458899</v>
      </c>
    </row>
    <row r="46" spans="1:7" ht="14.25" customHeight="1">
      <c r="A46" s="32" t="s">
        <v>99</v>
      </c>
      <c r="B46" s="116">
        <v>39568992</v>
      </c>
      <c r="C46" s="116"/>
      <c r="D46" s="116"/>
      <c r="E46" s="116">
        <f t="shared" si="1"/>
        <v>39568992</v>
      </c>
      <c r="F46" s="117"/>
      <c r="G46" s="116">
        <f t="shared" si="2"/>
        <v>39568992</v>
      </c>
    </row>
    <row r="47" spans="1:7" ht="14.25" customHeight="1">
      <c r="A47" s="33" t="s">
        <v>130</v>
      </c>
      <c r="B47" s="116"/>
      <c r="C47" s="116"/>
      <c r="D47" s="116"/>
      <c r="E47" s="116"/>
      <c r="F47" s="117"/>
      <c r="G47" s="116"/>
    </row>
    <row r="48" spans="1:7" ht="14.25" customHeight="1">
      <c r="A48" s="37" t="s">
        <v>357</v>
      </c>
      <c r="B48" s="116"/>
      <c r="C48" s="116"/>
      <c r="D48" s="116"/>
      <c r="E48" s="116"/>
      <c r="F48" s="117"/>
      <c r="G48" s="116"/>
    </row>
    <row r="49" spans="1:7" ht="14.25" customHeight="1">
      <c r="A49" s="37" t="s">
        <v>138</v>
      </c>
      <c r="B49" s="116"/>
      <c r="C49" s="116"/>
      <c r="D49" s="116"/>
      <c r="E49" s="116"/>
      <c r="F49" s="117"/>
      <c r="G49" s="116"/>
    </row>
    <row r="50" spans="1:7" ht="14.25" customHeight="1">
      <c r="A50" s="32" t="s">
        <v>60</v>
      </c>
      <c r="B50" s="116">
        <v>7370548</v>
      </c>
      <c r="C50" s="116"/>
      <c r="D50" s="116"/>
      <c r="E50" s="116">
        <f t="shared" si="1"/>
        <v>7370548</v>
      </c>
      <c r="F50" s="117"/>
      <c r="G50" s="116">
        <f t="shared" si="2"/>
        <v>7370548</v>
      </c>
    </row>
    <row r="51" spans="1:7" ht="14.25" customHeight="1">
      <c r="A51" s="32" t="s">
        <v>331</v>
      </c>
      <c r="B51" s="116"/>
      <c r="C51" s="116"/>
      <c r="D51" s="116"/>
      <c r="E51" s="116"/>
      <c r="F51" s="117"/>
      <c r="G51" s="116"/>
    </row>
    <row r="52" spans="1:7" ht="14.25" customHeight="1">
      <c r="A52" s="32" t="s">
        <v>61</v>
      </c>
      <c r="B52" s="116"/>
      <c r="C52" s="116"/>
      <c r="D52" s="116"/>
      <c r="E52" s="116"/>
      <c r="F52" s="117"/>
      <c r="G52" s="116"/>
    </row>
    <row r="53" spans="1:7" ht="14.25" customHeight="1">
      <c r="A53" s="32" t="s">
        <v>62</v>
      </c>
      <c r="B53" s="116"/>
      <c r="C53" s="116"/>
      <c r="D53" s="116"/>
      <c r="E53" s="116"/>
      <c r="F53" s="117"/>
      <c r="G53" s="116"/>
    </row>
    <row r="54" spans="1:7" ht="14.25" customHeight="1">
      <c r="A54" s="32" t="s">
        <v>133</v>
      </c>
      <c r="B54" s="116"/>
      <c r="C54" s="116"/>
      <c r="D54" s="116"/>
      <c r="E54" s="116"/>
      <c r="F54" s="117"/>
      <c r="G54" s="116"/>
    </row>
    <row r="55" spans="1:7" ht="14.25" customHeight="1">
      <c r="A55" s="48" t="s">
        <v>332</v>
      </c>
      <c r="B55" s="116"/>
      <c r="C55" s="116"/>
      <c r="D55" s="116"/>
      <c r="E55" s="116"/>
      <c r="F55" s="117"/>
      <c r="G55" s="116"/>
    </row>
    <row r="56" spans="1:7" ht="14.25" customHeight="1">
      <c r="A56" s="48" t="s">
        <v>359</v>
      </c>
      <c r="B56" s="116"/>
      <c r="C56" s="116"/>
      <c r="D56" s="116"/>
      <c r="E56" s="116"/>
      <c r="F56" s="117"/>
      <c r="G56" s="116"/>
    </row>
    <row r="57" spans="1:7" ht="14.25" customHeight="1">
      <c r="A57" s="49" t="s">
        <v>304</v>
      </c>
      <c r="B57" s="116"/>
      <c r="C57" s="116"/>
      <c r="D57" s="116"/>
      <c r="E57" s="116"/>
      <c r="F57" s="117"/>
      <c r="G57" s="116"/>
    </row>
    <row r="58" spans="1:7" ht="14.25" customHeight="1">
      <c r="A58" s="32" t="s">
        <v>63</v>
      </c>
      <c r="B58" s="116"/>
      <c r="C58" s="116"/>
      <c r="D58" s="116"/>
      <c r="E58" s="116"/>
      <c r="F58" s="117"/>
      <c r="G58" s="116"/>
    </row>
    <row r="59" spans="1:7" ht="14.25" customHeight="1">
      <c r="A59" s="32" t="s">
        <v>151</v>
      </c>
      <c r="B59" s="116"/>
      <c r="C59" s="116"/>
      <c r="D59" s="116"/>
      <c r="E59" s="116"/>
      <c r="F59" s="117"/>
      <c r="G59" s="116"/>
    </row>
    <row r="60" spans="1:7" ht="14.25" customHeight="1">
      <c r="A60" s="32" t="s">
        <v>64</v>
      </c>
      <c r="B60" s="116">
        <v>57251587</v>
      </c>
      <c r="C60" s="116"/>
      <c r="D60" s="116"/>
      <c r="E60" s="116">
        <f>SUM(B60:D60)</f>
        <v>57251587</v>
      </c>
      <c r="F60" s="117"/>
      <c r="G60" s="116">
        <f>+E60-F60</f>
        <v>57251587</v>
      </c>
    </row>
    <row r="61" spans="1:7" ht="14.25" customHeight="1">
      <c r="A61" s="6" t="s">
        <v>314</v>
      </c>
      <c r="B61" s="120">
        <f aca="true" t="shared" si="3" ref="B61:G61">+B9+B34</f>
        <v>1113151639</v>
      </c>
      <c r="C61" s="120">
        <f t="shared" si="3"/>
        <v>0</v>
      </c>
      <c r="D61" s="120">
        <f t="shared" si="3"/>
        <v>0</v>
      </c>
      <c r="E61" s="120">
        <f t="shared" si="3"/>
        <v>1113151639</v>
      </c>
      <c r="F61" s="130">
        <f t="shared" si="3"/>
        <v>0</v>
      </c>
      <c r="G61" s="120">
        <f t="shared" si="3"/>
        <v>1113151639</v>
      </c>
    </row>
    <row r="62" spans="1:7" ht="14.25" customHeight="1">
      <c r="A62" s="42" t="s">
        <v>0</v>
      </c>
      <c r="B62" s="122">
        <f>SUM(B63:B82)</f>
        <v>10836926</v>
      </c>
      <c r="C62" s="122">
        <f>SUM(C63:C82)</f>
        <v>0</v>
      </c>
      <c r="D62" s="122">
        <f>SUM(D63:D82)</f>
        <v>0</v>
      </c>
      <c r="E62" s="122">
        <f>SUM(B62:D62)</f>
        <v>10836926</v>
      </c>
      <c r="F62" s="123"/>
      <c r="G62" s="122">
        <f>+E62-F62</f>
        <v>10836926</v>
      </c>
    </row>
    <row r="63" spans="1:7" ht="14.25" customHeight="1">
      <c r="A63" s="31" t="s">
        <v>65</v>
      </c>
      <c r="B63" s="114"/>
      <c r="C63" s="114"/>
      <c r="D63" s="114"/>
      <c r="E63" s="114"/>
      <c r="F63" s="115"/>
      <c r="G63" s="114"/>
    </row>
    <row r="64" spans="1:7" ht="14.25" customHeight="1">
      <c r="A64" s="33" t="s">
        <v>134</v>
      </c>
      <c r="B64" s="116">
        <v>8070006</v>
      </c>
      <c r="C64" s="116"/>
      <c r="D64" s="116"/>
      <c r="E64" s="116">
        <f>SUM(B64:D64)</f>
        <v>8070006</v>
      </c>
      <c r="F64" s="117"/>
      <c r="G64" s="116">
        <f>+E64-F64</f>
        <v>8070006</v>
      </c>
    </row>
    <row r="65" spans="1:7" ht="14.25" customHeight="1">
      <c r="A65" s="33" t="s">
        <v>126</v>
      </c>
      <c r="B65" s="116"/>
      <c r="C65" s="116"/>
      <c r="D65" s="116"/>
      <c r="E65" s="116"/>
      <c r="F65" s="117"/>
      <c r="G65" s="116"/>
    </row>
    <row r="66" spans="1:7" ht="14.25" customHeight="1">
      <c r="A66" s="33" t="s">
        <v>66</v>
      </c>
      <c r="B66" s="116"/>
      <c r="C66" s="116"/>
      <c r="D66" s="116"/>
      <c r="E66" s="116"/>
      <c r="F66" s="117"/>
      <c r="G66" s="116"/>
    </row>
    <row r="67" spans="1:7" ht="14.25" customHeight="1">
      <c r="A67" s="33" t="s">
        <v>301</v>
      </c>
      <c r="B67" s="116"/>
      <c r="C67" s="116"/>
      <c r="D67" s="116"/>
      <c r="E67" s="116"/>
      <c r="F67" s="117"/>
      <c r="G67" s="116"/>
    </row>
    <row r="68" spans="1:7" ht="14.25" customHeight="1">
      <c r="A68" s="33" t="s">
        <v>67</v>
      </c>
      <c r="B68" s="116"/>
      <c r="C68" s="116"/>
      <c r="D68" s="116"/>
      <c r="E68" s="116"/>
      <c r="F68" s="117"/>
      <c r="G68" s="116"/>
    </row>
    <row r="69" spans="1:7" ht="14.25" customHeight="1">
      <c r="A69" s="33" t="s">
        <v>68</v>
      </c>
      <c r="B69" s="116"/>
      <c r="C69" s="116"/>
      <c r="D69" s="116"/>
      <c r="E69" s="116"/>
      <c r="F69" s="117"/>
      <c r="G69" s="116"/>
    </row>
    <row r="70" spans="1:7" ht="14.25" customHeight="1">
      <c r="A70" s="33" t="s">
        <v>69</v>
      </c>
      <c r="B70" s="116"/>
      <c r="C70" s="116"/>
      <c r="D70" s="116"/>
      <c r="E70" s="116"/>
      <c r="F70" s="117"/>
      <c r="G70" s="116"/>
    </row>
    <row r="71" spans="1:7" ht="14.25" customHeight="1">
      <c r="A71" s="33" t="s">
        <v>323</v>
      </c>
      <c r="B71" s="116"/>
      <c r="C71" s="116"/>
      <c r="D71" s="116"/>
      <c r="E71" s="116"/>
      <c r="F71" s="117"/>
      <c r="G71" s="116"/>
    </row>
    <row r="72" spans="1:7" ht="14.25" customHeight="1">
      <c r="A72" s="33" t="s">
        <v>358</v>
      </c>
      <c r="B72" s="116"/>
      <c r="C72" s="116"/>
      <c r="D72" s="116"/>
      <c r="E72" s="116"/>
      <c r="F72" s="117"/>
      <c r="G72" s="116"/>
    </row>
    <row r="73" spans="1:7" ht="14.25" customHeight="1">
      <c r="A73" s="33" t="s">
        <v>109</v>
      </c>
      <c r="B73" s="116"/>
      <c r="C73" s="116"/>
      <c r="D73" s="116"/>
      <c r="E73" s="116"/>
      <c r="F73" s="117"/>
      <c r="G73" s="116"/>
    </row>
    <row r="74" spans="1:7" ht="14.25" customHeight="1">
      <c r="A74" s="33" t="s">
        <v>70</v>
      </c>
      <c r="B74" s="116"/>
      <c r="C74" s="116"/>
      <c r="D74" s="116"/>
      <c r="E74" s="116"/>
      <c r="F74" s="117"/>
      <c r="G74" s="116"/>
    </row>
    <row r="75" spans="1:7" ht="14.25" customHeight="1">
      <c r="A75" s="33" t="s">
        <v>71</v>
      </c>
      <c r="B75" s="116">
        <v>2766920</v>
      </c>
      <c r="C75" s="116"/>
      <c r="D75" s="116"/>
      <c r="E75" s="116">
        <f>SUM(B75:D75)</f>
        <v>2766920</v>
      </c>
      <c r="F75" s="117"/>
      <c r="G75" s="116">
        <f>+E75-F75</f>
        <v>2766920</v>
      </c>
    </row>
    <row r="76" spans="1:7" ht="14.25" customHeight="1">
      <c r="A76" s="33" t="s">
        <v>72</v>
      </c>
      <c r="B76" s="116"/>
      <c r="C76" s="116"/>
      <c r="D76" s="116"/>
      <c r="E76" s="116"/>
      <c r="F76" s="117"/>
      <c r="G76" s="116"/>
    </row>
    <row r="77" spans="1:7" ht="14.25" customHeight="1">
      <c r="A77" s="33" t="s">
        <v>73</v>
      </c>
      <c r="B77" s="116"/>
      <c r="C77" s="116"/>
      <c r="D77" s="116"/>
      <c r="E77" s="116"/>
      <c r="F77" s="117"/>
      <c r="G77" s="116"/>
    </row>
    <row r="78" spans="1:7" ht="14.25" customHeight="1">
      <c r="A78" s="33" t="s">
        <v>74</v>
      </c>
      <c r="B78" s="116"/>
      <c r="C78" s="116"/>
      <c r="D78" s="116"/>
      <c r="E78" s="116"/>
      <c r="F78" s="117"/>
      <c r="G78" s="116"/>
    </row>
    <row r="79" spans="1:7" ht="14.25" customHeight="1">
      <c r="A79" s="33" t="s">
        <v>135</v>
      </c>
      <c r="B79" s="116"/>
      <c r="C79" s="116"/>
      <c r="D79" s="116"/>
      <c r="E79" s="116"/>
      <c r="F79" s="117"/>
      <c r="G79" s="116"/>
    </row>
    <row r="80" spans="1:7" ht="14.25" customHeight="1">
      <c r="A80" s="33" t="s">
        <v>75</v>
      </c>
      <c r="B80" s="116"/>
      <c r="C80" s="116"/>
      <c r="D80" s="116"/>
      <c r="E80" s="116"/>
      <c r="F80" s="117"/>
      <c r="G80" s="116"/>
    </row>
    <row r="81" spans="1:7" ht="14.25" customHeight="1">
      <c r="A81" s="33" t="s">
        <v>76</v>
      </c>
      <c r="B81" s="116"/>
      <c r="C81" s="116"/>
      <c r="D81" s="116"/>
      <c r="E81" s="116"/>
      <c r="F81" s="117"/>
      <c r="G81" s="116"/>
    </row>
    <row r="82" spans="1:7" ht="14.25" customHeight="1">
      <c r="A82" s="33" t="s">
        <v>77</v>
      </c>
      <c r="B82" s="116"/>
      <c r="C82" s="116"/>
      <c r="D82" s="116"/>
      <c r="E82" s="116"/>
      <c r="F82" s="117"/>
      <c r="G82" s="116"/>
    </row>
    <row r="83" spans="1:7" ht="14.25" customHeight="1">
      <c r="A83" s="40" t="s">
        <v>1</v>
      </c>
      <c r="B83" s="118">
        <f>SUM(B84:B92)</f>
        <v>480000000</v>
      </c>
      <c r="C83" s="118">
        <f>SUM(C84:C92)</f>
        <v>0</v>
      </c>
      <c r="D83" s="118">
        <f>SUM(D84:D92)</f>
        <v>0</v>
      </c>
      <c r="E83" s="118">
        <f>SUM(B83:D83)</f>
        <v>480000000</v>
      </c>
      <c r="F83" s="119"/>
      <c r="G83" s="118">
        <f>+E83-F83</f>
        <v>480000000</v>
      </c>
    </row>
    <row r="84" spans="1:7" ht="14.25" customHeight="1">
      <c r="A84" s="33" t="s">
        <v>78</v>
      </c>
      <c r="B84" s="114">
        <v>480000000</v>
      </c>
      <c r="C84" s="114"/>
      <c r="D84" s="114"/>
      <c r="E84" s="114">
        <f>SUM(B84:D84)</f>
        <v>480000000</v>
      </c>
      <c r="F84" s="115"/>
      <c r="G84" s="114">
        <f>+E84-F84</f>
        <v>480000000</v>
      </c>
    </row>
    <row r="85" spans="1:7" ht="14.25" customHeight="1">
      <c r="A85" s="33" t="s">
        <v>79</v>
      </c>
      <c r="B85" s="116"/>
      <c r="C85" s="116"/>
      <c r="D85" s="116"/>
      <c r="E85" s="116"/>
      <c r="F85" s="117"/>
      <c r="G85" s="116"/>
    </row>
    <row r="86" spans="1:7" ht="14.25" customHeight="1">
      <c r="A86" s="33" t="s">
        <v>80</v>
      </c>
      <c r="B86" s="116"/>
      <c r="C86" s="116"/>
      <c r="D86" s="116"/>
      <c r="E86" s="116"/>
      <c r="F86" s="117"/>
      <c r="G86" s="116"/>
    </row>
    <row r="87" spans="1:7" ht="14.25" customHeight="1">
      <c r="A87" s="33" t="s">
        <v>302</v>
      </c>
      <c r="B87" s="116"/>
      <c r="C87" s="116"/>
      <c r="D87" s="116"/>
      <c r="E87" s="116"/>
      <c r="F87" s="117"/>
      <c r="G87" s="116"/>
    </row>
    <row r="88" spans="1:7" ht="14.25" customHeight="1">
      <c r="A88" s="33" t="s">
        <v>136</v>
      </c>
      <c r="B88" s="116"/>
      <c r="C88" s="116"/>
      <c r="D88" s="116"/>
      <c r="E88" s="116"/>
      <c r="F88" s="117"/>
      <c r="G88" s="116"/>
    </row>
    <row r="89" spans="1:7" ht="14.25" customHeight="1">
      <c r="A89" s="33" t="s">
        <v>81</v>
      </c>
      <c r="B89" s="116"/>
      <c r="C89" s="116"/>
      <c r="D89" s="116"/>
      <c r="E89" s="116"/>
      <c r="F89" s="117"/>
      <c r="G89" s="116"/>
    </row>
    <row r="90" spans="1:7" ht="14.25" customHeight="1">
      <c r="A90" s="33" t="s">
        <v>82</v>
      </c>
      <c r="B90" s="116"/>
      <c r="C90" s="116"/>
      <c r="D90" s="116"/>
      <c r="E90" s="116"/>
      <c r="F90" s="117"/>
      <c r="G90" s="116"/>
    </row>
    <row r="91" spans="1:7" ht="14.25" customHeight="1">
      <c r="A91" s="33" t="s">
        <v>83</v>
      </c>
      <c r="B91" s="116"/>
      <c r="C91" s="116"/>
      <c r="D91" s="116"/>
      <c r="E91" s="116"/>
      <c r="F91" s="117"/>
      <c r="G91" s="116"/>
    </row>
    <row r="92" spans="1:7" ht="14.25" customHeight="1">
      <c r="A92" s="33" t="s">
        <v>84</v>
      </c>
      <c r="B92" s="116"/>
      <c r="C92" s="116"/>
      <c r="D92" s="116"/>
      <c r="E92" s="116"/>
      <c r="F92" s="117"/>
      <c r="G92" s="116"/>
    </row>
    <row r="93" spans="1:7" ht="14.25" customHeight="1">
      <c r="A93" s="6" t="s">
        <v>2</v>
      </c>
      <c r="B93" s="120">
        <f>+B62+B83</f>
        <v>490836926</v>
      </c>
      <c r="C93" s="120">
        <f>+C62+C83</f>
        <v>0</v>
      </c>
      <c r="D93" s="120">
        <f>+D62+D83</f>
        <v>0</v>
      </c>
      <c r="E93" s="120">
        <f>SUM(B93:D93)</f>
        <v>490836926</v>
      </c>
      <c r="F93" s="121"/>
      <c r="G93" s="120">
        <f>+E93-F93</f>
        <v>490836926</v>
      </c>
    </row>
    <row r="94" spans="1:7" ht="14.25" customHeight="1">
      <c r="A94" s="36" t="s">
        <v>315</v>
      </c>
      <c r="B94" s="124">
        <v>198273002</v>
      </c>
      <c r="C94" s="124"/>
      <c r="D94" s="124"/>
      <c r="E94" s="124">
        <f>SUM(B94:D94)</f>
        <v>198273002</v>
      </c>
      <c r="F94" s="125"/>
      <c r="G94" s="124">
        <f>+E94-F94</f>
        <v>198273002</v>
      </c>
    </row>
    <row r="95" spans="1:7" ht="14.25" customHeight="1">
      <c r="A95" s="2" t="s">
        <v>316</v>
      </c>
      <c r="B95" s="116">
        <v>267741891</v>
      </c>
      <c r="C95" s="116"/>
      <c r="D95" s="116"/>
      <c r="E95" s="116">
        <f>SUM(B95:D95)</f>
        <v>267741891</v>
      </c>
      <c r="F95" s="117"/>
      <c r="G95" s="116">
        <f>+E95-F95</f>
        <v>267741891</v>
      </c>
    </row>
    <row r="96" spans="1:7" ht="14.25" customHeight="1">
      <c r="A96" s="2" t="s">
        <v>317</v>
      </c>
      <c r="B96" s="116"/>
      <c r="C96" s="116"/>
      <c r="D96" s="116"/>
      <c r="E96" s="116"/>
      <c r="F96" s="117"/>
      <c r="G96" s="116"/>
    </row>
    <row r="97" spans="1:7" ht="14.25" customHeight="1" thickBot="1">
      <c r="A97" s="2" t="s">
        <v>318</v>
      </c>
      <c r="B97" s="116"/>
      <c r="C97" s="116"/>
      <c r="D97" s="116"/>
      <c r="E97" s="116"/>
      <c r="F97" s="117"/>
      <c r="G97" s="116"/>
    </row>
    <row r="98" spans="1:7" ht="14.25" customHeight="1" thickBot="1">
      <c r="A98" s="50" t="s">
        <v>141</v>
      </c>
      <c r="B98" s="126">
        <v>156299820</v>
      </c>
      <c r="C98" s="116"/>
      <c r="D98" s="116"/>
      <c r="E98" s="116">
        <f>SUM(B98:D98)</f>
        <v>156299820</v>
      </c>
      <c r="F98" s="127"/>
      <c r="G98" s="128">
        <f>+E98-F98</f>
        <v>156299820</v>
      </c>
    </row>
    <row r="99" spans="1:7" ht="14.25" customHeight="1">
      <c r="A99" s="2" t="s">
        <v>319</v>
      </c>
      <c r="B99" s="116">
        <v>-77222298</v>
      </c>
      <c r="C99" s="116"/>
      <c r="D99" s="116"/>
      <c r="E99" s="116">
        <f>SUM(B99:D99)</f>
        <v>-77222298</v>
      </c>
      <c r="F99" s="117"/>
      <c r="G99" s="116">
        <f>+E99-F99</f>
        <v>-77222298</v>
      </c>
    </row>
    <row r="100" spans="1:7" ht="14.25" customHeight="1">
      <c r="A100" s="39" t="s">
        <v>3</v>
      </c>
      <c r="B100" s="120">
        <f>SUM(B94:B98)</f>
        <v>622314713</v>
      </c>
      <c r="C100" s="120">
        <f>SUM(C94:C98)</f>
        <v>0</v>
      </c>
      <c r="D100" s="120">
        <f>SUM(D94:D98)</f>
        <v>0</v>
      </c>
      <c r="E100" s="120">
        <f>SUM(B100:D100)</f>
        <v>622314713</v>
      </c>
      <c r="F100" s="121"/>
      <c r="G100" s="120">
        <f>+E100-F100</f>
        <v>622314713</v>
      </c>
    </row>
    <row r="101" spans="1:7" ht="14.25" customHeight="1">
      <c r="A101" s="6" t="s">
        <v>4</v>
      </c>
      <c r="B101" s="120">
        <f>+B93+B100</f>
        <v>1113151639</v>
      </c>
      <c r="C101" s="120">
        <f>+C93+C100</f>
        <v>0</v>
      </c>
      <c r="D101" s="120">
        <f>+D93+D100</f>
        <v>0</v>
      </c>
      <c r="E101" s="120">
        <f>SUM(B101:D101)</f>
        <v>1113151639</v>
      </c>
      <c r="F101" s="121"/>
      <c r="G101" s="120">
        <f>+E101-F101</f>
        <v>1113151639</v>
      </c>
    </row>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sheetData>
  <sheetProtection password="C6C5" sheet="1"/>
  <mergeCells count="9">
    <mergeCell ref="F7:F8"/>
    <mergeCell ref="G7:G8"/>
    <mergeCell ref="A3:G3"/>
    <mergeCell ref="A7:A8"/>
    <mergeCell ref="B7:B8"/>
    <mergeCell ref="C7:C8"/>
    <mergeCell ref="D7:D8"/>
    <mergeCell ref="E7:E8"/>
    <mergeCell ref="A5:G5"/>
  </mergeCells>
  <printOptions horizontalCentered="1"/>
  <pageMargins left="0" right="0" top="0.3937007874015748" bottom="0.3937007874015748" header="0" footer="0"/>
  <pageSetup firstPageNumber="23" useFirstPageNumber="1" horizontalDpi="300" verticalDpi="300" orientation="portrait" paperSize="9" scale="93" r:id="rId3"/>
  <headerFooter scaleWithDoc="0">
    <oddFooter>&amp;C&amp;P</oddFooter>
  </headerFooter>
  <rowBreaks count="1" manualBreakCount="1">
    <brk id="61" max="6" man="1"/>
  </rowBreaks>
  <legacyDrawing r:id="rId2"/>
</worksheet>
</file>

<file path=xl/worksheets/sheet7.xml><?xml version="1.0" encoding="utf-8"?>
<worksheet xmlns="http://schemas.openxmlformats.org/spreadsheetml/2006/main" xmlns:r="http://schemas.openxmlformats.org/officeDocument/2006/relationships">
  <dimension ref="B1:N6"/>
  <sheetViews>
    <sheetView zoomScalePageLayoutView="0" workbookViewId="0" topLeftCell="A1">
      <selection activeCell="D6" sqref="D6"/>
    </sheetView>
  </sheetViews>
  <sheetFormatPr defaultColWidth="9.375" defaultRowHeight="13.5"/>
  <cols>
    <col min="1" max="16384" width="9.375" style="158" customWidth="1"/>
  </cols>
  <sheetData>
    <row r="1" spans="2:14" ht="13.5">
      <c r="B1" s="154" t="s">
        <v>372</v>
      </c>
      <c r="C1" s="154" t="s">
        <v>373</v>
      </c>
      <c r="D1" s="155" t="s">
        <v>374</v>
      </c>
      <c r="E1" s="155" t="s">
        <v>375</v>
      </c>
      <c r="F1" s="156" t="s">
        <v>376</v>
      </c>
      <c r="G1" s="156" t="s">
        <v>377</v>
      </c>
      <c r="H1" s="157" t="s">
        <v>378</v>
      </c>
      <c r="I1" s="157" t="s">
        <v>379</v>
      </c>
      <c r="J1" s="155" t="s">
        <v>380</v>
      </c>
      <c r="K1" s="155" t="s">
        <v>381</v>
      </c>
      <c r="M1" s="159" t="s">
        <v>382</v>
      </c>
      <c r="N1" s="160"/>
    </row>
    <row r="2" spans="2:14" s="162" customFormat="1" ht="13.5">
      <c r="B2" s="161">
        <f>'【様式1－1】資金収支'!E70</f>
        <v>96583176</v>
      </c>
      <c r="C2" s="161">
        <f>'【様式1－2】資金収支'!I73</f>
        <v>96583176</v>
      </c>
      <c r="D2" s="161">
        <f>'【様式2－1】事業活動'!D73</f>
        <v>156299820</v>
      </c>
      <c r="E2" s="161">
        <f>'【様式2－2】事業活動'!I79</f>
        <v>156299820</v>
      </c>
      <c r="F2" s="161">
        <f>'【様式3－1】貸借'!B9</f>
        <v>107420102</v>
      </c>
      <c r="G2" s="161">
        <v>0</v>
      </c>
      <c r="H2" s="161">
        <f>'【様式3－1】貸借'!F9</f>
        <v>10836926</v>
      </c>
      <c r="I2" s="161">
        <v>0</v>
      </c>
      <c r="J2" s="161">
        <f>'【様式3－1】貸借'!F50</f>
        <v>156299820</v>
      </c>
      <c r="K2" s="161">
        <f>'【様式3－2】貸借'!G98</f>
        <v>156299820</v>
      </c>
      <c r="M2" s="242">
        <f>(F2-G2)-(H2-I2)</f>
        <v>96583176</v>
      </c>
      <c r="N2" s="243"/>
    </row>
    <row r="4" spans="2:4" ht="13.5">
      <c r="B4" s="163" t="s">
        <v>383</v>
      </c>
      <c r="C4" s="164"/>
      <c r="D4" s="165" t="s">
        <v>384</v>
      </c>
    </row>
    <row r="5" spans="2:4" ht="13.5">
      <c r="B5" s="163" t="s">
        <v>385</v>
      </c>
      <c r="C5" s="164"/>
      <c r="D5" s="165" t="s">
        <v>386</v>
      </c>
    </row>
    <row r="6" spans="2:4" ht="13.5">
      <c r="B6" s="163" t="s">
        <v>387</v>
      </c>
      <c r="C6" s="164"/>
      <c r="D6" s="165" t="s">
        <v>386</v>
      </c>
    </row>
  </sheetData>
  <sheetProtection/>
  <mergeCells count="1">
    <mergeCell ref="M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明治安田生活福祉研究所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nakama</cp:lastModifiedBy>
  <cp:lastPrinted>2015-07-01T05:52:24Z</cp:lastPrinted>
  <dcterms:created xsi:type="dcterms:W3CDTF">2008-06-06T01:55:09Z</dcterms:created>
  <dcterms:modified xsi:type="dcterms:W3CDTF">2015-08-06T02:50:36Z</dcterms:modified>
  <cp:category/>
  <cp:version/>
  <cp:contentType/>
  <cp:contentStatus/>
</cp:coreProperties>
</file>